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B6"/>
  <c r="C6"/>
  <c r="D6"/>
  <c r="B7"/>
  <c r="C7"/>
  <c r="D7"/>
  <c r="B8"/>
  <c r="C8"/>
  <c r="D8"/>
  <c r="B9"/>
  <c r="C9"/>
  <c r="D9"/>
  <c r="B10"/>
  <c r="C10"/>
  <c r="D10"/>
  <c r="B11"/>
  <c r="C11"/>
  <c r="D11"/>
  <c r="B12"/>
  <c r="C12"/>
  <c r="D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C34"/>
  <c r="D34"/>
  <c r="B35"/>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s="1"/>
  <c r="B60"/>
  <c r="C60"/>
  <c r="D60"/>
  <c r="G60"/>
  <c r="B61"/>
  <c r="B62"/>
  <c r="C62"/>
  <c r="D62"/>
  <c r="B63"/>
  <c r="C63"/>
  <c r="D63"/>
  <c r="B64"/>
  <c r="B65"/>
  <c r="C65"/>
  <c r="D65"/>
  <c r="G65" s="1"/>
  <c r="B66"/>
  <c r="C66"/>
  <c r="D66"/>
  <c r="G66" s="1"/>
  <c r="B67"/>
  <c r="B68"/>
  <c r="C68"/>
  <c r="D68"/>
  <c r="B69"/>
  <c r="C69"/>
  <c r="D69"/>
  <c r="B70"/>
  <c r="B71"/>
  <c r="C71"/>
  <c r="D71"/>
  <c r="G71" s="1"/>
  <c r="B72"/>
  <c r="C72"/>
  <c r="D72"/>
  <c r="G72"/>
  <c r="B73"/>
  <c r="C73"/>
  <c r="D73"/>
  <c r="G73"/>
  <c r="B74"/>
  <c r="C74"/>
  <c r="D74"/>
  <c r="G74"/>
  <c r="B75"/>
  <c r="B76"/>
  <c r="B77"/>
  <c r="C77"/>
  <c r="D77"/>
  <c r="G77"/>
  <c r="B78"/>
  <c r="C78"/>
  <c r="D78"/>
  <c r="G78"/>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G117" s="1"/>
  <c r="B118"/>
  <c r="C118"/>
  <c r="D118"/>
  <c r="G118"/>
  <c r="B119"/>
  <c r="C119"/>
  <c r="D119"/>
  <c r="G119"/>
  <c r="B120"/>
  <c r="B121"/>
  <c r="C121"/>
  <c r="D121"/>
  <c r="B122"/>
  <c r="C122"/>
  <c r="D122"/>
  <c r="B123"/>
  <c r="C123"/>
  <c r="D123"/>
  <c r="B124"/>
  <c r="B125"/>
  <c r="B126"/>
  <c r="C126"/>
  <c r="D126"/>
  <c r="B127"/>
  <c r="C127"/>
  <c r="D127"/>
  <c r="B128"/>
  <c r="B129"/>
  <c r="C129"/>
  <c r="D129"/>
  <c r="B130"/>
  <c r="C130"/>
  <c r="D130"/>
  <c r="B131"/>
  <c r="B132"/>
  <c r="B133"/>
  <c r="C133"/>
  <c r="D133"/>
  <c r="B134"/>
  <c r="C134"/>
  <c r="D134"/>
  <c r="B135"/>
  <c r="C135"/>
  <c r="D135"/>
  <c r="B136"/>
  <c r="C136"/>
  <c r="D136"/>
  <c r="B137"/>
  <c r="B138"/>
  <c r="B139"/>
  <c r="C139"/>
  <c r="D139"/>
  <c r="B140"/>
  <c r="C140"/>
  <c r="D140"/>
  <c r="B141"/>
  <c r="C141"/>
  <c r="D141"/>
  <c r="B142"/>
  <c r="C142"/>
  <c r="D142"/>
  <c r="B143"/>
  <c r="C143"/>
  <c r="D143"/>
  <c r="B144"/>
  <c r="C144"/>
  <c r="D144"/>
  <c r="B145"/>
  <c r="C145"/>
  <c r="D145"/>
  <c r="B146"/>
  <c r="C146"/>
  <c r="D146"/>
  <c r="B147"/>
  <c r="C147"/>
  <c r="D147"/>
  <c r="B148"/>
  <c r="C148"/>
  <c r="D148"/>
  <c r="B149"/>
  <c r="B150"/>
  <c r="B151"/>
  <c r="B152"/>
  <c r="C152"/>
  <c r="D152"/>
  <c r="B153"/>
  <c r="C153"/>
  <c r="D153"/>
  <c r="B154"/>
  <c r="C154"/>
  <c r="D154"/>
  <c r="B155"/>
  <c r="C155"/>
  <c r="D155"/>
  <c r="B156"/>
  <c r="C156"/>
  <c r="D156"/>
  <c r="B157"/>
  <c r="B158"/>
  <c r="C158"/>
  <c r="D158"/>
  <c r="G158"/>
  <c r="B159"/>
  <c r="C159"/>
  <c r="D159"/>
  <c r="G159" s="1"/>
  <c r="B160"/>
  <c r="C160"/>
  <c r="D160"/>
  <c r="G160" s="1"/>
  <c r="B161"/>
  <c r="B162"/>
  <c r="B163"/>
  <c r="C163"/>
  <c r="D163"/>
  <c r="G163"/>
  <c r="B164"/>
  <c r="C164"/>
  <c r="D164"/>
  <c r="G164"/>
  <c r="B165"/>
  <c r="C165"/>
  <c r="D165"/>
  <c r="G165"/>
  <c r="B166"/>
  <c r="C166"/>
  <c r="D166"/>
  <c r="G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C210"/>
  <c r="D210"/>
  <c r="B211"/>
  <c r="C211"/>
  <c r="D211"/>
  <c r="B212"/>
  <c r="C212"/>
  <c r="D212"/>
  <c r="B213"/>
  <c r="B214"/>
  <c r="B215"/>
  <c r="C215"/>
  <c r="D215"/>
  <c r="B216"/>
  <c r="C216"/>
  <c r="D216"/>
  <c r="B217"/>
  <c r="B218"/>
  <c r="C218"/>
  <c r="D218"/>
  <c r="G218"/>
  <c r="B219"/>
  <c r="C219"/>
  <c r="D219"/>
  <c r="G219"/>
  <c r="B220"/>
  <c r="C220"/>
  <c r="D220"/>
  <c r="G220"/>
  <c r="B221"/>
  <c r="C221"/>
  <c r="D221"/>
  <c r="G221"/>
  <c r="B222"/>
  <c r="B223"/>
  <c r="B224"/>
  <c r="C224"/>
  <c r="D224"/>
  <c r="G224"/>
  <c r="B225"/>
  <c r="C225"/>
  <c r="D225"/>
  <c r="G225"/>
  <c r="B226"/>
  <c r="B227"/>
  <c r="C227"/>
  <c r="D227"/>
  <c r="B228"/>
  <c r="C228"/>
  <c r="D228"/>
  <c r="B229"/>
  <c r="B230"/>
  <c r="C230"/>
  <c r="D230"/>
  <c r="G230"/>
  <c r="B231"/>
  <c r="C231"/>
  <c r="D231"/>
  <c r="G231"/>
  <c r="B232"/>
  <c r="B233"/>
  <c r="C233"/>
  <c r="D233"/>
  <c r="B234"/>
  <c r="C234"/>
  <c r="D234"/>
  <c r="B235"/>
  <c r="B236"/>
  <c r="C236"/>
  <c r="D236"/>
  <c r="G236"/>
  <c r="B237"/>
  <c r="C237"/>
  <c r="D237"/>
  <c r="G237"/>
  <c r="B238"/>
  <c r="C238"/>
  <c r="D238"/>
  <c r="G238"/>
  <c r="B239"/>
  <c r="B240"/>
  <c r="C240"/>
  <c r="D240"/>
  <c r="B241"/>
  <c r="C241"/>
  <c r="D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C255"/>
  <c r="D255"/>
  <c r="B256"/>
  <c r="C256"/>
  <c r="D256"/>
  <c r="B257"/>
  <c r="C257"/>
  <c r="D257"/>
  <c r="B258"/>
  <c r="B259"/>
  <c r="B260"/>
  <c r="C260"/>
  <c r="D260"/>
  <c r="B261"/>
  <c r="C261"/>
  <c r="D261"/>
  <c r="B262"/>
  <c r="C262"/>
  <c r="D262"/>
  <c r="B263"/>
  <c r="B264"/>
  <c r="C264"/>
  <c r="D264"/>
  <c r="G264"/>
  <c r="B265"/>
  <c r="C265"/>
  <c r="D265"/>
  <c r="G265"/>
  <c r="B266"/>
  <c r="C266"/>
  <c r="D266"/>
  <c r="G266"/>
  <c r="B267"/>
  <c r="B268"/>
  <c r="C268"/>
  <c r="D268"/>
  <c r="B269"/>
  <c r="C269"/>
  <c r="D269"/>
  <c r="B270"/>
  <c r="C270"/>
  <c r="D270"/>
  <c r="B271"/>
  <c r="C271"/>
  <c r="D271"/>
  <c r="B272"/>
  <c r="C272"/>
  <c r="D272"/>
  <c r="B273"/>
  <c r="B274"/>
  <c r="C274"/>
  <c r="D274"/>
  <c r="G274"/>
  <c r="B275"/>
  <c r="C275"/>
  <c r="D275"/>
  <c r="G275"/>
  <c r="B276"/>
  <c r="C276"/>
  <c r="D276"/>
  <c r="G276"/>
  <c r="B277"/>
  <c r="C277"/>
  <c r="D277"/>
  <c r="G277"/>
  <c r="B278"/>
  <c r="C278"/>
  <c r="D278"/>
  <c r="G278"/>
  <c r="B279"/>
  <c r="C279"/>
  <c r="D279"/>
  <c r="G279"/>
  <c r="B280"/>
  <c r="B281"/>
  <c r="B282"/>
  <c r="B283"/>
  <c r="B284"/>
  <c r="B285"/>
  <c r="C285"/>
  <c r="D285"/>
  <c r="B286"/>
  <c r="C286"/>
  <c r="D286"/>
  <c r="B287"/>
  <c r="C287"/>
  <c r="D287"/>
  <c r="B288"/>
  <c r="C288"/>
  <c r="D288"/>
  <c r="B289"/>
  <c r="C289"/>
  <c r="D289"/>
  <c r="B290"/>
  <c r="B291"/>
  <c r="B292"/>
  <c r="B293"/>
  <c r="C293"/>
  <c r="D293"/>
  <c r="G293"/>
  <c r="B294"/>
  <c r="C294"/>
  <c r="D294"/>
  <c r="G294"/>
  <c r="B295"/>
  <c r="C295"/>
  <c r="D295"/>
  <c r="G295"/>
  <c r="B296"/>
  <c r="B297"/>
  <c r="C297"/>
  <c r="D297"/>
  <c r="B298"/>
  <c r="C298"/>
  <c r="D298"/>
  <c r="B299"/>
  <c r="C299"/>
  <c r="D299"/>
  <c r="B300"/>
  <c r="C300"/>
  <c r="D300"/>
  <c r="B301"/>
  <c r="C301"/>
  <c r="D301"/>
  <c r="B302"/>
  <c r="C302"/>
  <c r="D302"/>
  <c r="B303"/>
  <c r="B304"/>
  <c r="B305"/>
  <c r="C305"/>
  <c r="D305"/>
  <c r="B306"/>
  <c r="C306"/>
  <c r="D306"/>
  <c r="B307"/>
  <c r="C307"/>
  <c r="D307"/>
  <c r="B308"/>
  <c r="C308"/>
  <c r="D308"/>
  <c r="B309"/>
  <c r="B310"/>
  <c r="C310"/>
  <c r="D310"/>
  <c r="B311"/>
  <c r="C311"/>
  <c r="D311"/>
  <c r="B312"/>
  <c r="C312"/>
  <c r="D312"/>
  <c r="B313"/>
  <c r="C313"/>
  <c r="D313"/>
  <c r="B314"/>
  <c r="C314"/>
  <c r="D314"/>
  <c r="B315"/>
  <c r="C315"/>
  <c r="D315"/>
  <c r="B316"/>
  <c r="C316"/>
  <c r="D316"/>
  <c r="B317"/>
  <c r="C317"/>
  <c r="D317"/>
  <c r="B318"/>
  <c r="B319"/>
  <c r="C319"/>
  <c r="D319"/>
  <c r="B320"/>
  <c r="C320"/>
  <c r="D320"/>
  <c r="B321"/>
  <c r="C321"/>
  <c r="D321"/>
  <c r="B322"/>
  <c r="C322"/>
  <c r="D322"/>
  <c r="B323"/>
  <c r="B324"/>
  <c r="C324"/>
  <c r="D324"/>
  <c r="B325"/>
  <c r="C325"/>
  <c r="D325"/>
  <c r="B326"/>
  <c r="C326"/>
  <c r="D326"/>
  <c r="B327"/>
  <c r="C327"/>
  <c r="D327"/>
  <c r="B328"/>
  <c r="B329"/>
  <c r="C329"/>
  <c r="D329"/>
  <c r="B330"/>
  <c r="C330"/>
  <c r="D330"/>
  <c r="B331"/>
  <c r="B332"/>
  <c r="C332"/>
  <c r="D332"/>
  <c r="B333"/>
  <c r="C333"/>
  <c r="D333"/>
  <c r="B334"/>
  <c r="C334"/>
  <c r="D334"/>
  <c r="B335"/>
  <c r="C335"/>
  <c r="D335"/>
  <c r="B336"/>
  <c r="B337"/>
  <c r="B338"/>
  <c r="C338"/>
  <c r="D338"/>
  <c r="B339"/>
  <c r="C339"/>
  <c r="D339"/>
  <c r="G339" s="1"/>
  <c r="B340"/>
  <c r="B341"/>
  <c r="C341"/>
  <c r="D341"/>
  <c r="G341" s="1"/>
  <c r="B342"/>
  <c r="B343"/>
  <c r="B344"/>
  <c r="B345"/>
  <c r="C345"/>
  <c r="D345"/>
  <c r="G345" s="1"/>
  <c r="B346"/>
  <c r="C346"/>
  <c r="D346"/>
  <c r="B347"/>
  <c r="C347"/>
  <c r="D347"/>
  <c r="G347" s="1"/>
  <c r="B348"/>
  <c r="B349"/>
  <c r="C349"/>
  <c r="D349"/>
  <c r="G349" s="1"/>
  <c r="B350"/>
  <c r="C350"/>
  <c r="D350"/>
  <c r="B351"/>
  <c r="C351"/>
  <c r="D351"/>
  <c r="G351" s="1"/>
  <c r="B352"/>
  <c r="C352"/>
  <c r="D352"/>
  <c r="B353"/>
  <c r="C353"/>
  <c r="D353"/>
  <c r="G353" s="1"/>
  <c r="B354"/>
  <c r="C354"/>
  <c r="D354"/>
  <c r="B355"/>
  <c r="B356"/>
  <c r="B357"/>
  <c r="C357"/>
  <c r="D357"/>
  <c r="G357" s="1"/>
  <c r="B358"/>
  <c r="C358"/>
  <c r="D358"/>
  <c r="B359"/>
  <c r="C359"/>
  <c r="D359"/>
  <c r="G359" s="1"/>
  <c r="B360"/>
  <c r="C360"/>
  <c r="D360"/>
  <c r="B361"/>
  <c r="B362"/>
  <c r="C362"/>
  <c r="D362"/>
  <c r="B363"/>
  <c r="C363"/>
  <c r="D363"/>
  <c r="G363" s="1"/>
  <c r="B364"/>
  <c r="C364"/>
  <c r="D364"/>
  <c r="B365"/>
  <c r="C365"/>
  <c r="D365"/>
  <c r="G365" s="1"/>
  <c r="B366"/>
  <c r="C366"/>
  <c r="D366"/>
  <c r="B367"/>
  <c r="C367"/>
  <c r="D367"/>
  <c r="G367" s="1"/>
  <c r="B368"/>
  <c r="C368"/>
  <c r="D368"/>
  <c r="B369"/>
  <c r="C369"/>
  <c r="D369"/>
  <c r="G369" s="1"/>
  <c r="B370"/>
  <c r="B371"/>
  <c r="C371"/>
  <c r="D371"/>
  <c r="G371" s="1"/>
  <c r="B372"/>
  <c r="C372"/>
  <c r="D372"/>
  <c r="B373"/>
  <c r="C373"/>
  <c r="D373"/>
  <c r="G373" s="1"/>
  <c r="B374"/>
  <c r="C374"/>
  <c r="D374"/>
  <c r="B375"/>
  <c r="B376"/>
  <c r="C376"/>
  <c r="D376"/>
  <c r="B377"/>
  <c r="C377"/>
  <c r="D377"/>
  <c r="G377" s="1"/>
  <c r="B378"/>
  <c r="C378"/>
  <c r="D378"/>
  <c r="B379"/>
  <c r="C379"/>
  <c r="D379"/>
  <c r="G379" s="1"/>
  <c r="B380"/>
  <c r="B381"/>
  <c r="C381"/>
  <c r="D381"/>
  <c r="G381" s="1"/>
  <c r="B382"/>
  <c r="C382"/>
  <c r="D382"/>
  <c r="B383"/>
  <c r="B384"/>
  <c r="C384"/>
  <c r="D384"/>
  <c r="B385"/>
  <c r="C385"/>
  <c r="D385"/>
  <c r="G385" s="1"/>
  <c r="B386"/>
  <c r="C386"/>
  <c r="D386"/>
  <c r="B387"/>
  <c r="C387"/>
  <c r="D387"/>
  <c r="G387" s="1"/>
  <c r="B388"/>
  <c r="B389"/>
  <c r="B390"/>
  <c r="C390"/>
  <c r="D390"/>
  <c r="B391"/>
  <c r="C391"/>
  <c r="D391"/>
  <c r="G391" s="1"/>
  <c r="B392"/>
  <c r="B393"/>
  <c r="C393"/>
  <c r="D393"/>
  <c r="G393" s="1"/>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G420" s="1"/>
  <c r="B421"/>
  <c r="B422"/>
  <c r="C422"/>
  <c r="D422"/>
  <c r="B423"/>
  <c r="C423"/>
  <c r="D423"/>
  <c r="B424"/>
  <c r="C424"/>
  <c r="D424"/>
  <c r="B425"/>
  <c r="C425"/>
  <c r="D425"/>
  <c r="B426"/>
  <c r="B427"/>
  <c r="C427"/>
  <c r="D427"/>
  <c r="G427"/>
  <c r="B428"/>
  <c r="C428"/>
  <c r="D428"/>
  <c r="G428"/>
  <c r="B429"/>
  <c r="C429"/>
  <c r="D429"/>
  <c r="G429"/>
  <c r="B430"/>
  <c r="C430"/>
  <c r="D430"/>
  <c r="G430"/>
  <c r="B431"/>
  <c r="C431"/>
  <c r="D431"/>
  <c r="G431"/>
  <c r="B432"/>
  <c r="C432"/>
  <c r="D432"/>
  <c r="G432"/>
  <c r="B433"/>
  <c r="B434"/>
  <c r="C434"/>
  <c r="D434"/>
  <c r="B435"/>
  <c r="C435"/>
  <c r="D435"/>
  <c r="B436"/>
  <c r="C436"/>
  <c r="D436"/>
  <c r="B437"/>
  <c r="C437"/>
  <c r="D437"/>
  <c r="B438"/>
  <c r="B439"/>
  <c r="C439"/>
  <c r="D439"/>
  <c r="B440"/>
  <c r="C440"/>
  <c r="D440"/>
  <c r="G440" s="1"/>
  <c r="B441"/>
  <c r="C441"/>
  <c r="D441"/>
  <c r="B442"/>
  <c r="C442"/>
  <c r="D442"/>
  <c r="G442" s="1"/>
  <c r="B443"/>
  <c r="C443"/>
  <c r="D443"/>
  <c r="B444"/>
  <c r="C444"/>
  <c r="D444"/>
  <c r="G444" s="1"/>
  <c r="B445"/>
  <c r="C445"/>
  <c r="D445"/>
  <c r="B446"/>
  <c r="B447"/>
  <c r="C447"/>
  <c r="D447"/>
  <c r="G447"/>
  <c r="B448"/>
  <c r="C448"/>
  <c r="D448"/>
  <c r="G448"/>
  <c r="B449"/>
  <c r="C449"/>
  <c r="D449"/>
  <c r="G449"/>
  <c r="B450"/>
  <c r="B451"/>
  <c r="B452"/>
  <c r="C452"/>
  <c r="D452"/>
  <c r="G452"/>
  <c r="B453"/>
  <c r="C453"/>
  <c r="D453"/>
  <c r="G453"/>
  <c r="B454"/>
  <c r="B455"/>
  <c r="C455"/>
  <c r="D455"/>
  <c r="G455" s="1"/>
  <c r="B456"/>
  <c r="C456"/>
  <c r="D456"/>
  <c r="B457"/>
  <c r="B458"/>
  <c r="C458"/>
  <c r="D458"/>
  <c r="G458"/>
  <c r="B459"/>
  <c r="C459"/>
  <c r="D459"/>
  <c r="G459"/>
  <c r="B460"/>
  <c r="B461"/>
  <c r="C461"/>
  <c r="D461"/>
  <c r="B462"/>
  <c r="C462"/>
  <c r="D462"/>
  <c r="B463"/>
  <c r="B464"/>
  <c r="B465"/>
  <c r="C465"/>
  <c r="D465"/>
  <c r="G465" s="1"/>
  <c r="B466"/>
  <c r="C466"/>
  <c r="D466"/>
  <c r="B467"/>
  <c r="C467"/>
  <c r="D467"/>
  <c r="G467" s="1"/>
  <c r="B468"/>
  <c r="C468"/>
  <c r="D468"/>
  <c r="B469"/>
  <c r="B470"/>
  <c r="C470"/>
  <c r="D470"/>
  <c r="G470"/>
  <c r="B471"/>
  <c r="C471"/>
  <c r="D471"/>
  <c r="G471"/>
  <c r="B472"/>
  <c r="B473"/>
  <c r="C473"/>
  <c r="D473"/>
  <c r="B474"/>
  <c r="C474"/>
  <c r="D474"/>
  <c r="B475"/>
  <c r="B476"/>
  <c r="B477"/>
  <c r="C477"/>
  <c r="D477"/>
  <c r="G477" s="1"/>
  <c r="B478"/>
  <c r="C478"/>
  <c r="D478"/>
  <c r="B479"/>
  <c r="C479"/>
  <c r="D479"/>
  <c r="G479" s="1"/>
  <c r="B480"/>
  <c r="C480"/>
  <c r="D480"/>
  <c r="B481"/>
  <c r="B482"/>
  <c r="C482"/>
  <c r="D482"/>
  <c r="G482"/>
  <c r="B483"/>
  <c r="C483"/>
  <c r="D483"/>
  <c r="G483"/>
  <c r="B484"/>
  <c r="C484"/>
  <c r="D484"/>
  <c r="G484"/>
  <c r="B485"/>
  <c r="C485"/>
  <c r="D485"/>
  <c r="G485"/>
  <c r="B486"/>
  <c r="B487"/>
  <c r="C487"/>
  <c r="D487"/>
  <c r="B488"/>
  <c r="C488"/>
  <c r="D488"/>
  <c r="B489"/>
  <c r="C489"/>
  <c r="D489"/>
  <c r="B490"/>
  <c r="C490"/>
  <c r="D490"/>
  <c r="B491"/>
  <c r="C491"/>
  <c r="D491"/>
  <c r="B492"/>
  <c r="C492"/>
  <c r="D492"/>
  <c r="B493"/>
  <c r="B494"/>
  <c r="C494"/>
  <c r="D494"/>
  <c r="G494"/>
  <c r="B495"/>
  <c r="C495"/>
  <c r="D495"/>
  <c r="G495"/>
  <c r="B496"/>
  <c r="C496"/>
  <c r="D496"/>
  <c r="G496"/>
  <c r="B497"/>
  <c r="C497"/>
  <c r="D497"/>
  <c r="G497"/>
  <c r="B498"/>
  <c r="B499"/>
  <c r="C499"/>
  <c r="D499"/>
  <c r="G499" s="1"/>
  <c r="B500"/>
  <c r="C500"/>
  <c r="D500"/>
  <c r="B501"/>
  <c r="C501"/>
  <c r="D501"/>
  <c r="G501" s="1"/>
  <c r="B502"/>
  <c r="C502"/>
  <c r="D502"/>
  <c r="B503"/>
  <c r="C503"/>
  <c r="D503"/>
  <c r="G503" s="1"/>
  <c r="B504"/>
  <c r="C504"/>
  <c r="D504"/>
  <c r="B505"/>
  <c r="C505"/>
  <c r="D505"/>
  <c r="G505" s="1"/>
  <c r="B506"/>
  <c r="B507"/>
  <c r="B508"/>
  <c r="C508"/>
  <c r="D508"/>
  <c r="G508"/>
  <c r="B509"/>
  <c r="C509"/>
  <c r="D509"/>
  <c r="G509"/>
  <c r="B510"/>
  <c r="B511"/>
  <c r="C511"/>
  <c r="D511"/>
  <c r="B512"/>
  <c r="C512"/>
  <c r="D512"/>
  <c r="B513"/>
  <c r="B514"/>
  <c r="C514"/>
  <c r="D514"/>
  <c r="B515"/>
  <c r="C515"/>
  <c r="D515"/>
  <c r="G515" s="1"/>
  <c r="B516"/>
  <c r="B517"/>
  <c r="C517"/>
  <c r="D517"/>
  <c r="B518"/>
  <c r="C518"/>
  <c r="D518"/>
  <c r="B519"/>
  <c r="B520"/>
  <c r="B521"/>
  <c r="B522"/>
  <c r="C522"/>
  <c r="D522"/>
  <c r="B523"/>
  <c r="C523"/>
  <c r="D523"/>
  <c r="G523" s="1"/>
  <c r="B524"/>
  <c r="C524"/>
  <c r="D524"/>
  <c r="B525"/>
  <c r="C525"/>
  <c r="D525"/>
  <c r="G525" s="1"/>
  <c r="B526"/>
  <c r="B527"/>
  <c r="C527"/>
  <c r="D527"/>
  <c r="B528"/>
  <c r="C528"/>
  <c r="D528"/>
  <c r="B529"/>
  <c r="B530"/>
  <c r="C530"/>
  <c r="D530"/>
  <c r="G530"/>
  <c r="B531"/>
  <c r="C531"/>
  <c r="D531"/>
  <c r="G531"/>
  <c r="B532"/>
  <c r="C532"/>
  <c r="D532"/>
  <c r="G532"/>
  <c r="B533"/>
  <c r="C533"/>
  <c r="D533"/>
  <c r="G533"/>
  <c r="B534"/>
  <c r="B535"/>
  <c r="C535"/>
  <c r="D535"/>
  <c r="B536"/>
  <c r="C536"/>
  <c r="D536"/>
  <c r="B537"/>
  <c r="C537"/>
  <c r="D537"/>
  <c r="B538"/>
  <c r="C538"/>
  <c r="D538"/>
  <c r="B539"/>
  <c r="C539"/>
  <c r="D539"/>
  <c r="B540"/>
  <c r="C540"/>
  <c r="D540"/>
  <c r="B541"/>
  <c r="B542"/>
  <c r="C542"/>
  <c r="D542"/>
  <c r="B543"/>
  <c r="C543"/>
  <c r="D543"/>
  <c r="G543" s="1"/>
  <c r="B544"/>
  <c r="C544"/>
  <c r="D544"/>
  <c r="B545"/>
  <c r="C545"/>
  <c r="D545"/>
  <c r="G545" s="1"/>
  <c r="B546"/>
  <c r="B547"/>
  <c r="C547"/>
  <c r="D547"/>
  <c r="B548"/>
  <c r="C548"/>
  <c r="D548"/>
  <c r="B549"/>
  <c r="C549"/>
  <c r="D549"/>
  <c r="B550"/>
  <c r="C550"/>
  <c r="D550"/>
  <c r="B551"/>
  <c r="C551"/>
  <c r="D551"/>
  <c r="B552"/>
  <c r="C552"/>
  <c r="D552"/>
  <c r="B553"/>
  <c r="C553"/>
  <c r="D553"/>
  <c r="B554"/>
  <c r="B555"/>
  <c r="C555"/>
  <c r="D555"/>
  <c r="G555"/>
  <c r="B556"/>
  <c r="C556"/>
  <c r="D556"/>
  <c r="G556"/>
  <c r="B557"/>
  <c r="C557"/>
  <c r="D557"/>
  <c r="G557"/>
  <c r="B558"/>
  <c r="B559"/>
  <c r="B560"/>
  <c r="C560"/>
  <c r="D560"/>
  <c r="B561"/>
  <c r="C561"/>
  <c r="D561"/>
  <c r="G561" s="1"/>
  <c r="B562"/>
  <c r="B563"/>
  <c r="C563"/>
  <c r="D563"/>
  <c r="B564"/>
  <c r="C564"/>
  <c r="D564"/>
  <c r="B565"/>
  <c r="B566"/>
  <c r="C566"/>
  <c r="D566"/>
  <c r="G566"/>
  <c r="B567"/>
  <c r="C567"/>
  <c r="D567"/>
  <c r="G567"/>
  <c r="B568"/>
  <c r="B569"/>
  <c r="C569"/>
  <c r="D569"/>
  <c r="B570"/>
  <c r="C570"/>
  <c r="D570"/>
  <c r="B571"/>
  <c r="B572"/>
  <c r="B573"/>
  <c r="C573"/>
  <c r="D573"/>
  <c r="B574"/>
  <c r="C574"/>
  <c r="D574"/>
  <c r="B575"/>
  <c r="C575"/>
  <c r="D575"/>
  <c r="B576"/>
  <c r="B577"/>
  <c r="C577"/>
  <c r="D577"/>
  <c r="G577"/>
  <c r="B578"/>
  <c r="B579"/>
  <c r="C579"/>
  <c r="D579"/>
  <c r="B580"/>
  <c r="C580"/>
  <c r="D580"/>
  <c r="B581"/>
  <c r="B582"/>
  <c r="C582"/>
  <c r="D582"/>
  <c r="B583"/>
  <c r="C583"/>
  <c r="D583"/>
  <c r="G583" s="1"/>
  <c r="B584"/>
  <c r="B585"/>
  <c r="B586"/>
  <c r="C586"/>
  <c r="D586"/>
  <c r="G586"/>
  <c r="B587"/>
  <c r="C587"/>
  <c r="D587"/>
  <c r="G587"/>
  <c r="B588"/>
  <c r="C588"/>
  <c r="D588"/>
  <c r="G588"/>
  <c r="B589"/>
  <c r="C589"/>
  <c r="D589"/>
  <c r="G589"/>
  <c r="B590"/>
  <c r="B591"/>
  <c r="C591"/>
  <c r="D591"/>
  <c r="B592"/>
  <c r="C592"/>
  <c r="D592"/>
  <c r="B593"/>
  <c r="C593"/>
  <c r="D593"/>
  <c r="B594"/>
  <c r="B595"/>
  <c r="C595"/>
  <c r="D595"/>
  <c r="B596"/>
  <c r="B597"/>
  <c r="C597"/>
  <c r="D597"/>
  <c r="G597"/>
  <c r="B598"/>
  <c r="C598"/>
  <c r="D598"/>
  <c r="G598"/>
  <c r="B599"/>
  <c r="C599"/>
  <c r="D599"/>
  <c r="G599"/>
  <c r="B600"/>
  <c r="C600"/>
  <c r="D600"/>
  <c r="G600"/>
  <c r="B601"/>
  <c r="C601"/>
  <c r="D601"/>
  <c r="G601"/>
  <c r="B602"/>
  <c r="C602"/>
  <c r="D602"/>
  <c r="G602"/>
  <c r="B603"/>
  <c r="B604"/>
  <c r="C604"/>
  <c r="D604"/>
  <c r="B605"/>
  <c r="C605"/>
  <c r="D605"/>
  <c r="B606"/>
  <c r="C606"/>
  <c r="D606"/>
  <c r="B607"/>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C621"/>
  <c r="D621"/>
  <c r="B622"/>
  <c r="C622"/>
  <c r="D622"/>
  <c r="B623"/>
  <c r="B624"/>
  <c r="C624"/>
  <c r="D624"/>
  <c r="G624"/>
  <c r="B625"/>
  <c r="C625"/>
  <c r="D625"/>
  <c r="G625"/>
  <c r="B626"/>
  <c r="B627"/>
  <c r="B628"/>
  <c r="C628"/>
  <c r="D628"/>
  <c r="G628"/>
  <c r="B629"/>
  <c r="C629"/>
  <c r="D629"/>
  <c r="G629"/>
  <c r="B630"/>
  <c r="B631"/>
  <c r="B632"/>
  <c r="B633"/>
  <c r="B634"/>
  <c r="B635"/>
  <c r="B636"/>
  <c r="B637"/>
  <c r="B638"/>
  <c r="C638"/>
  <c r="D638"/>
  <c r="G638" s="1"/>
  <c r="B639"/>
  <c r="C639"/>
  <c r="D639"/>
  <c r="G639"/>
  <c r="B640"/>
  <c r="C640"/>
  <c r="D640"/>
  <c r="G640" s="1"/>
  <c r="B641"/>
  <c r="C641"/>
  <c r="D641"/>
  <c r="G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H918" s="1"/>
  <c r="D918"/>
  <c r="G918"/>
  <c r="B919"/>
  <c r="C919"/>
  <c r="D919"/>
  <c r="G919"/>
  <c r="B920"/>
  <c r="C920"/>
  <c r="H920" s="1"/>
  <c r="D920"/>
  <c r="G920"/>
  <c r="B921"/>
  <c r="C921"/>
  <c r="D921"/>
  <c r="G921"/>
  <c r="B922"/>
  <c r="C922"/>
  <c r="H922" s="1"/>
  <c r="D922"/>
  <c r="G922"/>
  <c r="B923"/>
  <c r="C923"/>
  <c r="D923"/>
  <c r="G923"/>
  <c r="B924"/>
  <c r="C924"/>
  <c r="H924" s="1"/>
  <c r="D924"/>
  <c r="G924"/>
  <c r="B925"/>
  <c r="C925"/>
  <c r="D925"/>
  <c r="G925"/>
  <c r="B926"/>
  <c r="C926"/>
  <c r="H926" s="1"/>
  <c r="D926"/>
  <c r="G926"/>
  <c r="B927"/>
  <c r="C927"/>
  <c r="D927"/>
  <c r="G927"/>
  <c r="B928"/>
  <c r="C928"/>
  <c r="H928" s="1"/>
  <c r="D928"/>
  <c r="G928"/>
  <c r="B929"/>
  <c r="C929"/>
  <c r="D929"/>
  <c r="G929"/>
  <c r="B930"/>
  <c r="C930"/>
  <c r="H930" s="1"/>
  <c r="D930"/>
  <c r="G930"/>
  <c r="B931"/>
  <c r="C931"/>
  <c r="D931"/>
  <c r="G931"/>
  <c r="B932"/>
  <c r="C932"/>
  <c r="H932" s="1"/>
  <c r="D932"/>
  <c r="G932"/>
  <c r="B933"/>
  <c r="C933"/>
  <c r="D933"/>
  <c r="G933"/>
  <c r="B934"/>
  <c r="C934"/>
  <c r="H934" s="1"/>
  <c r="D934"/>
  <c r="G934"/>
  <c r="B935"/>
  <c r="C935"/>
  <c r="D935"/>
  <c r="G935"/>
  <c r="B936"/>
  <c r="C936"/>
  <c r="H936" s="1"/>
  <c r="D936"/>
  <c r="G936"/>
  <c r="B937"/>
  <c r="C937"/>
  <c r="D937"/>
  <c r="G937"/>
  <c r="B938"/>
  <c r="C938"/>
  <c r="H938" s="1"/>
  <c r="D938"/>
  <c r="G938"/>
  <c r="B939"/>
  <c r="C939"/>
  <c r="D939"/>
  <c r="G939"/>
  <c r="B940"/>
  <c r="C940"/>
  <c r="H940" s="1"/>
  <c r="D940"/>
  <c r="G940"/>
  <c r="B941"/>
  <c r="C941"/>
  <c r="D941"/>
  <c r="G941"/>
  <c r="B942"/>
  <c r="C942"/>
  <c r="H942" s="1"/>
  <c r="D942"/>
  <c r="G942"/>
  <c r="B943"/>
  <c r="C943"/>
  <c r="D943"/>
  <c r="G943"/>
  <c r="B944"/>
  <c r="C944"/>
  <c r="H944" s="1"/>
  <c r="D944"/>
  <c r="G944"/>
  <c r="B945"/>
  <c r="C945"/>
  <c r="D945"/>
  <c r="G945"/>
  <c r="B946"/>
  <c r="C946"/>
  <c r="H946" s="1"/>
  <c r="D946"/>
  <c r="G946"/>
  <c r="B947"/>
  <c r="C947"/>
  <c r="D947"/>
  <c r="G947"/>
  <c r="B948"/>
  <c r="C948"/>
  <c r="H948" s="1"/>
  <c r="D948"/>
  <c r="G948"/>
  <c r="B949"/>
  <c r="C949"/>
  <c r="D949"/>
  <c r="G949"/>
  <c r="B950"/>
  <c r="C950"/>
  <c r="H950" s="1"/>
  <c r="D950"/>
  <c r="G950"/>
  <c r="B951"/>
  <c r="C951"/>
  <c r="D951"/>
  <c r="G951"/>
  <c r="B952"/>
  <c r="C952"/>
  <c r="H952" s="1"/>
  <c r="D952"/>
  <c r="G952"/>
  <c r="B953"/>
  <c r="C953"/>
  <c r="D953"/>
  <c r="G953"/>
  <c r="B954"/>
  <c r="C954"/>
  <c r="H954" s="1"/>
  <c r="D954"/>
  <c r="G954"/>
  <c r="B955"/>
  <c r="C955"/>
  <c r="D955"/>
  <c r="G955"/>
  <c r="B956"/>
  <c r="C956"/>
  <c r="H956" s="1"/>
  <c r="D956"/>
  <c r="G956"/>
  <c r="B957"/>
  <c r="C957"/>
  <c r="D957"/>
  <c r="G957"/>
  <c r="B958"/>
  <c r="C958"/>
  <c r="H958" s="1"/>
  <c r="D958"/>
  <c r="G958"/>
  <c r="B959"/>
  <c r="C959"/>
  <c r="D959"/>
  <c r="G959"/>
  <c r="B960"/>
  <c r="C960"/>
  <c r="H960" s="1"/>
  <c r="D960"/>
  <c r="G960"/>
  <c r="B961"/>
  <c r="C961"/>
  <c r="D961"/>
  <c r="G961"/>
  <c r="B962"/>
  <c r="C962"/>
  <c r="H962" s="1"/>
  <c r="D962"/>
  <c r="G962"/>
  <c r="B963"/>
  <c r="C963"/>
  <c r="D963"/>
  <c r="G963"/>
  <c r="B964"/>
  <c r="C964"/>
  <c r="H964" s="1"/>
  <c r="D964"/>
  <c r="G964"/>
  <c r="B965"/>
  <c r="C965"/>
  <c r="D965"/>
  <c r="G965"/>
  <c r="B966"/>
  <c r="C966"/>
  <c r="H966" s="1"/>
  <c r="D966"/>
  <c r="G966"/>
  <c r="B967"/>
  <c r="C967"/>
  <c r="D967"/>
  <c r="G967"/>
  <c r="B968"/>
  <c r="C968"/>
  <c r="H968" s="1"/>
  <c r="D968"/>
  <c r="G968"/>
  <c r="B969"/>
  <c r="C969"/>
  <c r="D969"/>
  <c r="G969"/>
  <c r="B970"/>
  <c r="C970"/>
  <c r="H970" s="1"/>
  <c r="D970"/>
  <c r="G970"/>
  <c r="B971"/>
  <c r="C971"/>
  <c r="D971"/>
  <c r="G971"/>
  <c r="B972"/>
  <c r="C972"/>
  <c r="H972" s="1"/>
  <c r="D972"/>
  <c r="G972"/>
  <c r="B973"/>
  <c r="C973"/>
  <c r="D973"/>
  <c r="G973"/>
  <c r="B974"/>
  <c r="C974"/>
  <c r="H974" s="1"/>
  <c r="D974"/>
  <c r="G974"/>
  <c r="B975"/>
  <c r="C975"/>
  <c r="D975"/>
  <c r="G975"/>
  <c r="B976"/>
  <c r="C976"/>
  <c r="H976" s="1"/>
  <c r="D976"/>
  <c r="G976"/>
  <c r="B977"/>
  <c r="B978"/>
  <c r="B979"/>
  <c r="B980"/>
  <c r="C980"/>
  <c r="D980"/>
  <c r="B981"/>
  <c r="C981"/>
  <c r="D981"/>
  <c r="H981" s="1"/>
  <c r="B982"/>
  <c r="C982"/>
  <c r="D982"/>
  <c r="B983"/>
  <c r="B984"/>
  <c r="B985"/>
  <c r="C985"/>
  <c r="D985"/>
  <c r="H985" s="1"/>
  <c r="B986"/>
  <c r="C986"/>
  <c r="D986"/>
  <c r="B987"/>
  <c r="C987"/>
  <c r="D987"/>
  <c r="H987" s="1"/>
  <c r="B988"/>
  <c r="C988"/>
  <c r="D988"/>
  <c r="B989"/>
  <c r="C989"/>
  <c r="D989"/>
  <c r="H989" s="1"/>
  <c r="B990"/>
  <c r="B991"/>
  <c r="C991"/>
  <c r="D991"/>
  <c r="B992"/>
  <c r="C992"/>
  <c r="D992"/>
  <c r="B993"/>
  <c r="C993"/>
  <c r="D993"/>
  <c r="B994"/>
  <c r="C994"/>
  <c r="D994"/>
  <c r="G994" s="1"/>
  <c r="B995"/>
  <c r="C995"/>
  <c r="D995"/>
  <c r="B996"/>
  <c r="C996"/>
  <c r="D996"/>
  <c r="B997"/>
  <c r="C997"/>
  <c r="D997"/>
  <c r="B998"/>
  <c r="C998"/>
  <c r="D998"/>
  <c r="B999"/>
  <c r="C999"/>
  <c r="D999"/>
  <c r="B1000"/>
  <c r="B1001"/>
  <c r="C1001"/>
  <c r="H1001" s="1"/>
  <c r="D1001"/>
  <c r="G1001"/>
  <c r="B1002"/>
  <c r="C1002"/>
  <c r="D1002"/>
  <c r="G1002"/>
  <c r="B1003"/>
  <c r="C1003"/>
  <c r="H1003" s="1"/>
  <c r="D1003"/>
  <c r="G1003"/>
  <c r="B1004"/>
  <c r="C1004"/>
  <c r="D1004"/>
  <c r="G1004"/>
  <c r="B1005"/>
  <c r="C1005"/>
  <c r="H1005" s="1"/>
  <c r="D1005"/>
  <c r="G1005"/>
  <c r="B1006"/>
  <c r="B1007"/>
  <c r="C1007"/>
  <c r="D1007"/>
  <c r="B1008"/>
  <c r="C1008"/>
  <c r="D1008"/>
  <c r="H1008" s="1"/>
  <c r="B1009"/>
  <c r="C1009"/>
  <c r="D1009"/>
  <c r="B1010"/>
  <c r="C1010"/>
  <c r="D1010"/>
  <c r="H1010" s="1"/>
  <c r="B1011"/>
  <c r="C1011"/>
  <c r="D1011"/>
  <c r="B1012"/>
  <c r="B1013"/>
  <c r="C1013"/>
  <c r="H1013" s="1"/>
  <c r="D1013"/>
  <c r="G1013"/>
  <c r="B1014"/>
  <c r="C1014"/>
  <c r="D1014"/>
  <c r="G1014"/>
  <c r="B1015"/>
  <c r="C1015"/>
  <c r="H1015" s="1"/>
  <c r="D1015"/>
  <c r="G1015"/>
  <c r="B1016"/>
  <c r="B1017"/>
  <c r="C1017"/>
  <c r="D1017"/>
  <c r="G1017" s="1"/>
  <c r="B1018"/>
  <c r="C1018"/>
  <c r="H1018" s="1"/>
  <c r="D1018"/>
  <c r="B1019"/>
  <c r="C1019"/>
  <c r="D1019"/>
  <c r="G1019" s="1"/>
  <c r="B1020"/>
  <c r="C1020"/>
  <c r="H1020" s="1"/>
  <c r="D1020"/>
  <c r="B1021"/>
  <c r="C1021"/>
  <c r="D1021"/>
  <c r="G1021" s="1"/>
  <c r="B1022"/>
  <c r="C1022"/>
  <c r="D1022"/>
  <c r="B1023"/>
  <c r="B1024"/>
  <c r="C1024"/>
  <c r="D1024"/>
  <c r="G1024"/>
  <c r="B1025"/>
  <c r="C1025"/>
  <c r="H1025" s="1"/>
  <c r="D1025"/>
  <c r="G1025"/>
  <c r="B1026"/>
  <c r="C1026"/>
  <c r="D1026"/>
  <c r="G1026" s="1"/>
  <c r="B1027"/>
  <c r="B1028"/>
  <c r="C1028"/>
  <c r="D1028"/>
  <c r="H1028" s="1"/>
  <c r="B1029"/>
  <c r="C1029"/>
  <c r="D1029"/>
  <c r="B1030"/>
  <c r="C1030"/>
  <c r="D1030"/>
  <c r="H1030" s="1"/>
  <c r="B1031"/>
  <c r="C1031"/>
  <c r="D1031"/>
  <c r="B1032"/>
  <c r="C1032"/>
  <c r="D1032"/>
  <c r="H1032" s="1"/>
  <c r="B1033"/>
  <c r="C1033"/>
  <c r="D1033"/>
  <c r="B1034"/>
  <c r="B1035"/>
  <c r="C1035"/>
  <c r="H1035" s="1"/>
  <c r="D1035"/>
  <c r="G1035"/>
  <c r="B1036"/>
  <c r="C1036"/>
  <c r="D1036"/>
  <c r="G1036"/>
  <c r="B1037"/>
  <c r="C1037"/>
  <c r="H1037" s="1"/>
  <c r="D1037"/>
  <c r="G1037"/>
  <c r="B1038"/>
  <c r="C1038"/>
  <c r="D1038"/>
  <c r="G1038"/>
  <c r="B1039"/>
  <c r="B1040"/>
  <c r="B1041"/>
  <c r="B1042"/>
  <c r="C1042"/>
  <c r="D1042"/>
  <c r="B1043"/>
  <c r="C1043"/>
  <c r="D1043"/>
  <c r="B1044"/>
  <c r="C1044"/>
  <c r="D1044"/>
  <c r="B1045"/>
  <c r="C1045"/>
  <c r="D1045"/>
  <c r="B1046"/>
  <c r="C1046"/>
  <c r="D1046"/>
  <c r="G1046" s="1"/>
  <c r="B1047"/>
  <c r="C1047"/>
  <c r="H1047" s="1"/>
  <c r="D1047"/>
  <c r="B1048"/>
  <c r="C1048"/>
  <c r="D1048"/>
  <c r="G1048" s="1"/>
  <c r="B1049"/>
  <c r="B1050"/>
  <c r="B1051"/>
  <c r="C1051"/>
  <c r="H1051" s="1"/>
  <c r="D1051"/>
  <c r="B1052"/>
  <c r="C1052"/>
  <c r="D1052"/>
  <c r="G1052" s="1"/>
  <c r="B1053"/>
  <c r="C1053"/>
  <c r="H1053" s="1"/>
  <c r="D1053"/>
  <c r="B1054"/>
  <c r="C1054"/>
  <c r="D1054"/>
  <c r="G1054" s="1"/>
  <c r="B1055"/>
  <c r="C1055"/>
  <c r="H1055" s="1"/>
  <c r="D1055"/>
  <c r="B1056"/>
  <c r="C1056"/>
  <c r="D1056"/>
  <c r="G1056" s="1"/>
  <c r="B1057"/>
  <c r="B1058"/>
  <c r="B1059"/>
  <c r="C1059"/>
  <c r="D1059"/>
  <c r="B1060"/>
  <c r="C1060"/>
  <c r="D1060"/>
  <c r="B1061"/>
  <c r="C1061"/>
  <c r="D1061"/>
  <c r="B1062"/>
  <c r="C1062"/>
  <c r="D1062"/>
  <c r="B1063"/>
  <c r="C1063"/>
  <c r="D1063"/>
  <c r="G1063" s="1"/>
  <c r="B1064"/>
  <c r="C1064"/>
  <c r="H1064" s="1"/>
  <c r="D1064"/>
  <c r="B1065"/>
  <c r="C1065"/>
  <c r="D1065"/>
  <c r="G1065" s="1"/>
  <c r="B1066"/>
  <c r="C1066"/>
  <c r="D1066"/>
  <c r="B1067"/>
  <c r="C1067"/>
  <c r="D1067"/>
  <c r="B1068"/>
  <c r="C1068"/>
  <c r="D1068"/>
  <c r="B1069"/>
  <c r="C1069"/>
  <c r="D1069"/>
  <c r="B1070"/>
  <c r="C1070"/>
  <c r="D1070"/>
  <c r="B1071"/>
  <c r="C1071"/>
  <c r="D1071"/>
  <c r="G1071" s="1"/>
  <c r="B1072"/>
  <c r="C1072"/>
  <c r="H1072" s="1"/>
  <c r="D1072"/>
  <c r="B1073"/>
  <c r="C1073"/>
  <c r="D1073"/>
  <c r="G1073" s="1"/>
  <c r="B1074"/>
  <c r="C1074"/>
  <c r="D1074"/>
  <c r="B1075"/>
  <c r="C1075"/>
  <c r="D1075"/>
  <c r="B1076"/>
  <c r="B1077"/>
  <c r="C1077"/>
  <c r="D1077"/>
  <c r="B1078"/>
  <c r="C1078"/>
  <c r="D1078"/>
  <c r="H1078" s="1"/>
  <c r="B1079"/>
  <c r="C1079"/>
  <c r="D1079"/>
  <c r="B1080"/>
  <c r="C1080"/>
  <c r="D1080"/>
  <c r="H1080" s="1"/>
  <c r="B1081"/>
  <c r="C1081"/>
  <c r="D1081"/>
  <c r="B1082"/>
  <c r="C1082"/>
  <c r="D1082"/>
  <c r="H1082" s="1"/>
  <c r="B1083"/>
  <c r="C1083"/>
  <c r="D1083"/>
  <c r="B1084"/>
  <c r="C1084"/>
  <c r="D1084"/>
  <c r="H1084" s="1"/>
  <c r="B1085"/>
  <c r="C1085"/>
  <c r="D1085"/>
  <c r="B1086"/>
  <c r="C1086"/>
  <c r="D1086"/>
  <c r="H1086" s="1"/>
  <c r="B1087"/>
  <c r="C1087"/>
  <c r="D1087"/>
  <c r="B1088"/>
  <c r="B1089"/>
  <c r="B1090"/>
  <c r="C1090"/>
  <c r="D1090"/>
  <c r="H1090" s="1"/>
  <c r="B1091"/>
  <c r="C1091"/>
  <c r="D1091"/>
  <c r="B1092"/>
  <c r="C1092"/>
  <c r="D1092"/>
  <c r="H1092" s="1"/>
  <c r="B1093"/>
  <c r="C1093"/>
  <c r="D1093"/>
  <c r="B1094"/>
  <c r="C1094"/>
  <c r="D1094"/>
  <c r="H1094" s="1"/>
  <c r="B1095"/>
  <c r="C1095"/>
  <c r="D1095"/>
  <c r="B1096"/>
  <c r="B1097"/>
  <c r="C1097"/>
  <c r="H1097" s="1"/>
  <c r="D1097"/>
  <c r="G1097"/>
  <c r="B1098"/>
  <c r="C1098"/>
  <c r="D1098"/>
  <c r="G1098"/>
  <c r="B1099"/>
  <c r="C1099"/>
  <c r="H1099" s="1"/>
  <c r="D1099"/>
  <c r="G1099"/>
  <c r="B1100"/>
  <c r="C1100"/>
  <c r="D1100"/>
  <c r="G1100"/>
  <c r="B1101"/>
  <c r="C1101"/>
  <c r="H1101" s="1"/>
  <c r="D1101"/>
  <c r="G1101"/>
  <c r="B1102"/>
  <c r="C1102"/>
  <c r="D1102"/>
  <c r="G1102"/>
  <c r="B1103"/>
  <c r="C1103"/>
  <c r="H1103" s="1"/>
  <c r="D1103"/>
  <c r="G1103"/>
  <c r="B1104"/>
  <c r="B1105"/>
  <c r="B1106"/>
  <c r="C1106"/>
  <c r="D1106"/>
  <c r="B1107"/>
  <c r="C1107"/>
  <c r="D1107"/>
  <c r="B1108"/>
  <c r="C1108"/>
  <c r="D1108"/>
  <c r="B1109"/>
  <c r="C1109"/>
  <c r="D1109"/>
  <c r="B1110"/>
  <c r="C1110"/>
  <c r="D1110"/>
  <c r="B1111"/>
  <c r="C1111"/>
  <c r="D1111"/>
  <c r="B1112"/>
  <c r="B1113"/>
  <c r="C1113"/>
  <c r="D1113"/>
  <c r="B1114"/>
  <c r="C1114"/>
  <c r="D1114"/>
  <c r="H1114" s="1"/>
  <c r="B1115"/>
  <c r="C1115"/>
  <c r="D1115"/>
  <c r="B1116"/>
  <c r="B1117"/>
  <c r="C1117"/>
  <c r="H1117" s="1"/>
  <c r="D1117"/>
  <c r="G1117"/>
  <c r="B1118"/>
  <c r="C1118"/>
  <c r="D1118"/>
  <c r="G1118"/>
  <c r="B1119"/>
  <c r="B1120"/>
  <c r="C1120"/>
  <c r="D1120"/>
  <c r="H1120" s="1"/>
  <c r="B1121"/>
  <c r="C1121"/>
  <c r="D1121"/>
  <c r="B1122"/>
  <c r="C1122"/>
  <c r="D1122"/>
  <c r="H1122" s="1"/>
  <c r="B1123"/>
  <c r="C1123"/>
  <c r="D1123"/>
  <c r="B1124"/>
  <c r="C1124"/>
  <c r="D1124"/>
  <c r="H1124" s="1"/>
  <c r="B1125"/>
  <c r="C1125"/>
  <c r="D1125"/>
  <c r="B1126"/>
  <c r="C1126"/>
  <c r="D1126"/>
  <c r="B1127"/>
  <c r="C1127"/>
  <c r="D1127"/>
  <c r="B1128"/>
  <c r="C1128"/>
  <c r="D1128"/>
  <c r="B1129"/>
  <c r="C1129"/>
  <c r="G1129" s="1"/>
  <c r="D1129"/>
  <c r="B1130"/>
  <c r="C1130"/>
  <c r="D1130"/>
  <c r="B1131"/>
  <c r="C1131"/>
  <c r="G1131" s="1"/>
  <c r="D1131"/>
  <c r="B1132"/>
  <c r="C1132"/>
  <c r="D1132"/>
  <c r="H1132" s="1"/>
  <c r="B1133"/>
  <c r="C1133"/>
  <c r="G1133" s="1"/>
  <c r="D1133"/>
  <c r="B1134"/>
  <c r="B1135"/>
  <c r="C1135"/>
  <c r="H1135" s="1"/>
  <c r="D1135"/>
  <c r="G1135"/>
  <c r="B1136"/>
  <c r="C1136"/>
  <c r="D1136"/>
  <c r="G1136"/>
  <c r="B1137"/>
  <c r="C1137"/>
  <c r="H1137" s="1"/>
  <c r="D1137"/>
  <c r="G1137"/>
  <c r="B1138"/>
  <c r="B1139"/>
  <c r="B1140"/>
  <c r="B1141"/>
  <c r="C1141"/>
  <c r="D1141"/>
  <c r="B1142"/>
  <c r="C1142"/>
  <c r="D1142"/>
  <c r="B1143"/>
  <c r="B1144"/>
  <c r="C1144"/>
  <c r="D1144"/>
  <c r="G1144"/>
  <c r="B1145"/>
  <c r="C1145"/>
  <c r="H1145" s="1"/>
  <c r="D1145"/>
  <c r="G1145"/>
  <c r="B1146"/>
  <c r="C1146"/>
  <c r="D1146"/>
  <c r="G1146" s="1"/>
  <c r="B1147"/>
  <c r="C1147"/>
  <c r="H1147" s="1"/>
  <c r="D1147"/>
  <c r="G1147"/>
  <c r="B1148"/>
  <c r="C1148"/>
  <c r="D1148"/>
  <c r="G1148" s="1"/>
  <c r="B1149"/>
  <c r="C1149"/>
  <c r="H1149" s="1"/>
  <c r="D1149"/>
  <c r="G1149"/>
  <c r="B1150"/>
  <c r="C1150"/>
  <c r="D1150"/>
  <c r="G1150"/>
  <c r="B1151"/>
  <c r="C1151"/>
  <c r="D1151"/>
  <c r="G1151"/>
  <c r="B1152"/>
  <c r="B1153"/>
  <c r="B1154"/>
  <c r="C1154"/>
  <c r="D1154"/>
  <c r="B1155"/>
  <c r="C1155"/>
  <c r="D1155"/>
  <c r="B1156"/>
  <c r="C1156"/>
  <c r="D1156"/>
  <c r="B1157"/>
  <c r="C1157"/>
  <c r="D1157"/>
  <c r="B1158"/>
  <c r="C1158"/>
  <c r="D1158"/>
  <c r="B1159"/>
  <c r="C1159"/>
  <c r="D1159"/>
  <c r="H1159" s="1"/>
  <c r="B1160"/>
  <c r="B1161"/>
  <c r="C1161"/>
  <c r="D1161"/>
  <c r="B1162"/>
  <c r="C1162"/>
  <c r="D1162"/>
  <c r="B1163"/>
  <c r="C1163"/>
  <c r="D1163"/>
  <c r="B1164"/>
  <c r="C1164"/>
  <c r="D1164"/>
  <c r="B1165"/>
  <c r="C1165"/>
  <c r="D1165"/>
  <c r="B1166"/>
  <c r="C1166"/>
  <c r="D1166"/>
  <c r="B1167"/>
  <c r="C1167"/>
  <c r="D1167"/>
  <c r="B1168"/>
  <c r="B1169"/>
  <c r="B1170"/>
  <c r="C1170"/>
  <c r="H1170" s="1"/>
  <c r="D1170"/>
  <c r="G1170"/>
  <c r="B1171"/>
  <c r="C1171"/>
  <c r="D1171"/>
  <c r="G1171"/>
  <c r="B1172"/>
  <c r="C1172"/>
  <c r="H1172" s="1"/>
  <c r="D1172"/>
  <c r="G1172"/>
  <c r="B1173"/>
  <c r="C1173"/>
  <c r="D1173"/>
  <c r="G1173"/>
  <c r="B1174"/>
  <c r="C1174"/>
  <c r="H1174" s="1"/>
  <c r="D1174"/>
  <c r="G1174"/>
  <c r="B1175"/>
  <c r="C1175"/>
  <c r="D1175"/>
  <c r="G1175"/>
  <c r="B1176"/>
  <c r="C1176"/>
  <c r="H1176" s="1"/>
  <c r="D1176"/>
  <c r="G1176"/>
  <c r="B1177"/>
  <c r="C1177"/>
  <c r="D1177"/>
  <c r="G1177"/>
  <c r="B1178"/>
  <c r="C1178"/>
  <c r="H1178" s="1"/>
  <c r="D1178"/>
  <c r="G1178"/>
  <c r="B1179"/>
  <c r="C1179"/>
  <c r="D1179"/>
  <c r="G1179"/>
  <c r="B1180"/>
  <c r="C1180"/>
  <c r="H1180" s="1"/>
  <c r="D1180"/>
  <c r="G1180"/>
  <c r="B1181"/>
  <c r="C1181"/>
  <c r="D1181"/>
  <c r="G1181"/>
  <c r="B1182"/>
  <c r="C1182"/>
  <c r="H1182" s="1"/>
  <c r="D1182"/>
  <c r="G1182"/>
  <c r="B1183"/>
  <c r="C1183"/>
  <c r="D1183"/>
  <c r="G1183"/>
  <c r="B1184"/>
  <c r="C1184"/>
  <c r="H1184" s="1"/>
  <c r="D1184"/>
  <c r="G1184"/>
  <c r="B1185"/>
  <c r="C1185"/>
  <c r="D1185"/>
  <c r="G1185"/>
  <c r="B1186"/>
  <c r="B1187"/>
  <c r="C1187"/>
  <c r="D1187"/>
  <c r="H1187" s="1"/>
  <c r="B1188"/>
  <c r="C1188"/>
  <c r="D1188"/>
  <c r="B1189"/>
  <c r="C1189"/>
  <c r="D1189"/>
  <c r="B1190"/>
  <c r="C1190"/>
  <c r="D1190"/>
  <c r="B1191"/>
  <c r="C1191"/>
  <c r="D1191"/>
  <c r="B1192"/>
  <c r="C1192"/>
  <c r="D1192"/>
  <c r="B1193"/>
  <c r="C1193"/>
  <c r="D1193"/>
  <c r="H1193" s="1"/>
  <c r="B1194"/>
  <c r="C1194"/>
  <c r="G1194" s="1"/>
  <c r="D1194"/>
  <c r="B1195"/>
  <c r="C1195"/>
  <c r="D1195"/>
  <c r="H1195" s="1"/>
  <c r="B1196"/>
  <c r="B1197"/>
  <c r="C1197"/>
  <c r="D1197"/>
  <c r="B1198"/>
  <c r="C1198"/>
  <c r="D1198"/>
  <c r="B1199"/>
  <c r="B1200"/>
  <c r="B1201"/>
  <c r="B1202"/>
  <c r="C1202"/>
  <c r="D1202"/>
  <c r="B1203"/>
  <c r="C1203"/>
  <c r="D1203"/>
  <c r="B1204"/>
  <c r="B1205"/>
  <c r="C1205"/>
  <c r="D1205"/>
  <c r="H1205" s="1"/>
  <c r="B1206"/>
  <c r="C1206"/>
  <c r="G1206" s="1"/>
  <c r="D1206"/>
  <c r="B1207"/>
  <c r="C1207"/>
  <c r="D1207"/>
  <c r="H1207" s="1"/>
  <c r="B1208"/>
  <c r="B1209"/>
  <c r="C1209"/>
  <c r="D1209"/>
  <c r="B1210"/>
  <c r="C1210"/>
  <c r="D1210"/>
  <c r="H1210" s="1"/>
  <c r="B1211"/>
  <c r="C1211"/>
  <c r="D1211"/>
  <c r="B1212"/>
  <c r="B1213"/>
  <c r="C1213"/>
  <c r="D1213"/>
  <c r="G1213"/>
  <c r="B1214"/>
  <c r="C1214"/>
  <c r="D1214"/>
  <c r="G1214" s="1"/>
  <c r="B1215"/>
  <c r="C1215"/>
  <c r="H1215" s="1"/>
  <c r="D1215"/>
  <c r="G1215"/>
  <c r="B1216"/>
  <c r="C1216"/>
  <c r="D1216"/>
  <c r="G1216"/>
  <c r="B1217"/>
  <c r="C1217"/>
  <c r="H1217" s="1"/>
  <c r="D1217"/>
  <c r="G1217"/>
  <c r="B1218"/>
  <c r="C1218"/>
  <c r="D1218"/>
  <c r="G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H1289" s="1"/>
  <c r="D1289"/>
  <c r="B1290"/>
  <c r="C1290"/>
  <c r="D1290"/>
  <c r="B1291"/>
  <c r="C1291"/>
  <c r="H1291" s="1"/>
  <c r="D1291"/>
  <c r="B1292"/>
  <c r="B1293"/>
  <c r="C1293"/>
  <c r="D1293"/>
  <c r="B1294"/>
  <c r="C1294"/>
  <c r="D1294"/>
  <c r="H1294" s="1"/>
  <c r="B1295"/>
  <c r="B1296"/>
  <c r="C1296"/>
  <c r="D1296"/>
  <c r="B1297"/>
  <c r="C1297"/>
  <c r="D1297"/>
  <c r="B1298"/>
  <c r="C1298"/>
  <c r="D1298"/>
  <c r="B1299"/>
  <c r="C1299"/>
  <c r="D1299"/>
  <c r="B1300"/>
  <c r="C1300"/>
  <c r="D1300"/>
  <c r="B1301"/>
  <c r="C1301"/>
  <c r="D1301"/>
  <c r="B1302"/>
  <c r="C1302"/>
  <c r="D1302"/>
  <c r="B1303"/>
  <c r="C1303"/>
  <c r="D1303"/>
  <c r="B1304"/>
  <c r="B1305"/>
  <c r="C1305"/>
  <c r="D1305"/>
  <c r="G1305"/>
  <c r="B1306"/>
  <c r="C1306"/>
  <c r="H1306" s="1"/>
  <c r="D1306"/>
  <c r="G1306"/>
  <c r="B1307"/>
  <c r="C1307"/>
  <c r="D1307"/>
  <c r="G1307"/>
  <c r="B1308"/>
  <c r="C1308"/>
  <c r="H1308" s="1"/>
  <c r="D1308"/>
  <c r="G1308"/>
  <c r="B1309"/>
  <c r="C1309"/>
  <c r="D1309"/>
  <c r="G1309"/>
  <c r="B1310"/>
  <c r="B1311"/>
  <c r="C1311"/>
  <c r="D1311"/>
  <c r="H1311" s="1"/>
  <c r="B1312"/>
  <c r="C1312"/>
  <c r="D1312"/>
  <c r="B1313"/>
  <c r="C1313"/>
  <c r="D1313"/>
  <c r="H1313" s="1"/>
  <c r="B1314"/>
  <c r="C1314"/>
  <c r="D1314"/>
  <c r="B1315"/>
  <c r="C1315"/>
  <c r="D1315"/>
  <c r="H1315" s="1"/>
  <c r="B1316"/>
  <c r="C1316"/>
  <c r="D1316"/>
  <c r="B1317"/>
  <c r="B1318"/>
  <c r="B1319"/>
  <c r="C1319"/>
  <c r="D1319"/>
  <c r="H1319" s="1"/>
  <c r="B1320"/>
  <c r="C1320"/>
  <c r="G1320" s="1"/>
  <c r="D1320"/>
  <c r="B1321"/>
  <c r="B1322"/>
  <c r="C1322"/>
  <c r="H1322" s="1"/>
  <c r="D1322"/>
  <c r="G1322"/>
  <c r="B1323"/>
  <c r="C1323"/>
  <c r="D1323"/>
  <c r="G1323"/>
  <c r="B1324"/>
  <c r="C1324"/>
  <c r="H1324" s="1"/>
  <c r="D1324"/>
  <c r="G1324"/>
  <c r="B1325"/>
  <c r="B1326"/>
  <c r="C1326"/>
  <c r="D1326"/>
  <c r="B1327"/>
  <c r="C1327"/>
  <c r="H1327" s="1"/>
  <c r="D1327"/>
  <c r="B1328"/>
  <c r="C1328"/>
  <c r="D1328"/>
  <c r="B1329"/>
  <c r="C1329"/>
  <c r="H1329" s="1"/>
  <c r="D1329"/>
  <c r="B1330"/>
  <c r="C1330"/>
  <c r="D1330"/>
  <c r="B1331"/>
  <c r="C1331"/>
  <c r="H1331" s="1"/>
  <c r="D1331"/>
  <c r="B1332"/>
  <c r="B1333"/>
  <c r="C1333"/>
  <c r="D1333"/>
  <c r="B1334"/>
  <c r="C1334"/>
  <c r="D1334"/>
  <c r="H1334" s="1"/>
  <c r="B1335"/>
  <c r="C1335"/>
  <c r="H1335" s="1"/>
  <c r="D1335"/>
  <c r="B1336"/>
  <c r="B1337"/>
  <c r="C1337"/>
  <c r="G1337" s="1"/>
  <c r="D1337"/>
  <c r="B1338"/>
  <c r="C1338"/>
  <c r="D1338"/>
  <c r="B1339"/>
  <c r="C1339"/>
  <c r="D1339"/>
  <c r="B1340"/>
  <c r="C1340"/>
  <c r="D1340"/>
  <c r="B1341"/>
  <c r="C1341"/>
  <c r="G1341" s="1"/>
  <c r="D1341"/>
  <c r="B1342"/>
  <c r="C1342"/>
  <c r="D1342"/>
  <c r="B1343"/>
  <c r="B1344"/>
  <c r="C1344"/>
  <c r="D1344"/>
  <c r="H1344" s="1"/>
  <c r="B1345"/>
  <c r="C1345"/>
  <c r="D1345"/>
  <c r="B1346"/>
  <c r="C1346"/>
  <c r="D1346"/>
  <c r="H1346" s="1"/>
  <c r="B1347"/>
  <c r="C1347"/>
  <c r="D1347"/>
  <c r="B1348"/>
  <c r="B1349"/>
  <c r="C1349"/>
  <c r="H1349" s="1"/>
  <c r="D1349"/>
  <c r="G1349"/>
  <c r="B1350"/>
  <c r="C1350"/>
  <c r="D1350"/>
  <c r="G1350"/>
  <c r="B1351"/>
  <c r="C1351"/>
  <c r="H1351" s="1"/>
  <c r="D1351"/>
  <c r="G1351"/>
  <c r="B1352"/>
  <c r="C1352"/>
  <c r="D1352"/>
  <c r="G1352"/>
  <c r="B1353"/>
  <c r="C1353"/>
  <c r="H1353" s="1"/>
  <c r="D1353"/>
  <c r="G1353"/>
  <c r="B1354"/>
  <c r="C1354"/>
  <c r="D1354"/>
  <c r="G1354"/>
  <c r="B1355"/>
  <c r="C1355"/>
  <c r="H1355" s="1"/>
  <c r="D1355"/>
  <c r="G1355"/>
  <c r="B1356"/>
  <c r="C1356"/>
  <c r="D1356"/>
  <c r="G1356"/>
  <c r="B1357"/>
  <c r="B1358"/>
  <c r="C1358"/>
  <c r="D1358"/>
  <c r="H1358" s="1"/>
  <c r="B1359"/>
  <c r="C1359"/>
  <c r="H1359" s="1"/>
  <c r="D1359"/>
  <c r="B1360"/>
  <c r="C1360"/>
  <c r="D1360"/>
  <c r="B1361"/>
  <c r="C1361"/>
  <c r="H1361" s="1"/>
  <c r="D1361"/>
  <c r="B1362"/>
  <c r="C1362"/>
  <c r="D1362"/>
  <c r="B1363"/>
  <c r="C1363"/>
  <c r="H1363" s="1"/>
  <c r="D1363"/>
  <c r="B1364"/>
  <c r="B1365"/>
  <c r="C1365"/>
  <c r="D1365"/>
  <c r="B1366"/>
  <c r="C1366"/>
  <c r="D1366"/>
  <c r="B1367"/>
  <c r="C1367"/>
  <c r="G1367" s="1"/>
  <c r="D1367"/>
  <c r="B1368"/>
  <c r="C1368"/>
  <c r="D1368"/>
  <c r="B1369"/>
  <c r="C1369"/>
  <c r="D1369"/>
  <c r="B1370"/>
  <c r="C1370"/>
  <c r="D1370"/>
  <c r="B1371"/>
  <c r="B1372"/>
  <c r="B1373"/>
  <c r="C1373"/>
  <c r="D1373"/>
  <c r="G1373"/>
  <c r="B1374"/>
  <c r="C1374"/>
  <c r="H1374" s="1"/>
  <c r="D1374"/>
  <c r="G1374"/>
  <c r="B1375"/>
  <c r="C1375"/>
  <c r="D1375"/>
  <c r="G1375"/>
  <c r="B1376"/>
  <c r="B1377"/>
  <c r="C1377"/>
  <c r="D1377"/>
  <c r="H1377" s="1"/>
  <c r="B1378"/>
  <c r="C1378"/>
  <c r="D1378"/>
  <c r="B1379"/>
  <c r="C1379"/>
  <c r="D1379"/>
  <c r="H1379" s="1"/>
  <c r="B1380"/>
  <c r="C1380"/>
  <c r="D1380"/>
  <c r="B1381"/>
  <c r="B1382"/>
  <c r="C1382"/>
  <c r="H1382" s="1"/>
  <c r="D1382"/>
  <c r="G1382"/>
  <c r="B1383"/>
  <c r="C1383"/>
  <c r="D1383"/>
  <c r="G1383"/>
  <c r="B1384"/>
  <c r="C1384"/>
  <c r="H1384" s="1"/>
  <c r="D1384"/>
  <c r="G1384"/>
  <c r="B1385"/>
  <c r="C1385"/>
  <c r="D1385"/>
  <c r="G1385"/>
  <c r="B1386"/>
  <c r="C1386"/>
  <c r="H1386" s="1"/>
  <c r="D1386"/>
  <c r="G1386"/>
  <c r="B1387"/>
  <c r="C1387"/>
  <c r="D1387"/>
  <c r="G1387"/>
  <c r="B1388"/>
  <c r="C1388"/>
  <c r="H1388" s="1"/>
  <c r="D1388"/>
  <c r="G1388"/>
  <c r="B1389"/>
  <c r="B1390"/>
  <c r="C1390"/>
  <c r="D1390"/>
  <c r="G1390"/>
  <c r="B1391"/>
  <c r="C1391"/>
  <c r="H1391" s="1"/>
  <c r="D1391"/>
  <c r="G1391"/>
  <c r="B1392"/>
  <c r="C1392"/>
  <c r="D1392"/>
  <c r="G1392"/>
  <c r="B1393"/>
  <c r="C1393"/>
  <c r="H1393" s="1"/>
  <c r="D1393"/>
  <c r="G1393"/>
  <c r="B1394"/>
  <c r="C1394"/>
  <c r="D1394"/>
  <c r="G1394"/>
  <c r="B1395"/>
  <c r="C1395"/>
  <c r="H1395" s="1"/>
  <c r="D1395"/>
  <c r="G1395"/>
  <c r="B1396"/>
  <c r="B1397"/>
  <c r="B1398"/>
  <c r="C1398"/>
  <c r="D1398"/>
  <c r="G1398"/>
  <c r="B1399"/>
  <c r="C1399"/>
  <c r="D1399"/>
  <c r="B1400"/>
  <c r="B1401"/>
  <c r="C1401"/>
  <c r="D1401"/>
  <c r="B1402"/>
  <c r="C1402"/>
  <c r="D1402"/>
  <c r="H1402" s="1"/>
  <c r="B1403"/>
  <c r="C1403"/>
  <c r="D1403"/>
  <c r="B1404"/>
  <c r="B1405"/>
  <c r="C1405"/>
  <c r="H1405" s="1"/>
  <c r="D1405"/>
  <c r="G1405"/>
  <c r="B1406"/>
  <c r="C1406"/>
  <c r="D1406"/>
  <c r="G1406"/>
  <c r="B1407"/>
  <c r="C1407"/>
  <c r="H1407" s="1"/>
  <c r="D1407"/>
  <c r="G1407"/>
  <c r="B1408"/>
  <c r="C1408"/>
  <c r="D1408"/>
  <c r="G1408" s="1"/>
  <c r="B1409"/>
  <c r="C1409"/>
  <c r="H1409" s="1"/>
  <c r="D1409"/>
  <c r="G1409"/>
  <c r="B1410"/>
  <c r="C1410"/>
  <c r="D1410"/>
  <c r="G1410"/>
  <c r="B1411"/>
  <c r="B1412"/>
  <c r="B1413"/>
  <c r="C1413"/>
  <c r="H1413" s="1"/>
  <c r="D1413"/>
  <c r="G1413"/>
  <c r="B1414"/>
  <c r="C1414"/>
  <c r="D1414"/>
  <c r="G1414"/>
  <c r="B1415"/>
  <c r="C1415"/>
  <c r="H1415" s="1"/>
  <c r="D1415"/>
  <c r="G1415"/>
  <c r="B1416"/>
  <c r="C1416"/>
  <c r="D1416"/>
  <c r="G1416"/>
  <c r="B1417"/>
  <c r="C1417"/>
  <c r="H1417" s="1"/>
  <c r="D1417"/>
  <c r="G1417"/>
  <c r="B1418"/>
  <c r="C1418"/>
  <c r="D1418"/>
  <c r="G1418"/>
  <c r="B1419"/>
  <c r="C1419"/>
  <c r="H1419" s="1"/>
  <c r="D1419"/>
  <c r="G1419"/>
  <c r="B1420"/>
  <c r="C1420"/>
  <c r="D1420"/>
  <c r="G1420"/>
  <c r="B1421"/>
  <c r="C1421"/>
  <c r="H1421" s="1"/>
  <c r="D1421"/>
  <c r="G1421"/>
  <c r="B1422"/>
  <c r="C1422"/>
  <c r="D1422"/>
  <c r="G1422"/>
  <c r="B1423"/>
  <c r="B1424"/>
  <c r="B1425"/>
  <c r="B1426"/>
  <c r="B1427"/>
  <c r="C1427"/>
  <c r="H1427" s="1"/>
  <c r="D1427"/>
  <c r="G1427"/>
  <c r="I1427" s="1"/>
  <c r="B1428"/>
  <c r="C1428"/>
  <c r="H1428" s="1"/>
  <c r="D1428"/>
  <c r="G1428"/>
  <c r="B1429"/>
  <c r="C1429"/>
  <c r="D1429"/>
  <c r="G1429"/>
  <c r="B1430"/>
  <c r="C1430"/>
  <c r="D1430"/>
  <c r="G1430"/>
  <c r="B1431"/>
  <c r="C1431"/>
  <c r="H1431" s="1"/>
  <c r="D1431"/>
  <c r="G1431"/>
  <c r="I1431" s="1"/>
  <c r="B1432"/>
  <c r="C1432"/>
  <c r="H1432" s="1"/>
  <c r="D1432"/>
  <c r="G1432"/>
  <c r="B1433"/>
  <c r="B1434"/>
  <c r="C1434"/>
  <c r="D1434"/>
  <c r="B1435"/>
  <c r="C1435"/>
  <c r="D1435"/>
  <c r="H1435" s="1"/>
  <c r="B1436"/>
  <c r="C1436"/>
  <c r="D1436"/>
  <c r="B1437"/>
  <c r="C1437"/>
  <c r="D1437"/>
  <c r="H1437" s="1"/>
  <c r="B1438"/>
  <c r="C1438"/>
  <c r="D1438"/>
  <c r="B1439"/>
  <c r="C1439"/>
  <c r="D1439"/>
  <c r="H1439" s="1"/>
  <c r="B1440"/>
  <c r="C1440"/>
  <c r="D1440"/>
  <c r="B1441"/>
  <c r="B1442"/>
  <c r="B1443"/>
  <c r="C1443"/>
  <c r="D1443"/>
  <c r="H1443" s="1"/>
  <c r="B1444"/>
  <c r="C1444"/>
  <c r="D1444"/>
  <c r="B1445"/>
  <c r="C1445"/>
  <c r="D1445"/>
  <c r="H1445" s="1"/>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D1467"/>
  <c r="B1468"/>
  <c r="C1468"/>
  <c r="B1469"/>
  <c r="B1470"/>
  <c r="C1470"/>
  <c r="B1471"/>
  <c r="B1472"/>
  <c r="C1472"/>
  <c r="H1472" s="1"/>
  <c r="B1473"/>
  <c r="C1473"/>
  <c r="G1473" s="1"/>
  <c r="B1474"/>
  <c r="C1474"/>
  <c r="B1475"/>
  <c r="G1475" s="1"/>
  <c r="C1475"/>
  <c r="B1476"/>
  <c r="C1476"/>
  <c r="H1476" s="1"/>
  <c r="B1477"/>
  <c r="C1477"/>
  <c r="G1477"/>
  <c r="B1478"/>
  <c r="C1478"/>
  <c r="G1478" s="1"/>
  <c r="B1479"/>
  <c r="C1479"/>
  <c r="H1479" s="1"/>
  <c r="B1480"/>
  <c r="B1481"/>
  <c r="C1481"/>
  <c r="G1481"/>
  <c r="B1482"/>
  <c r="C1482"/>
  <c r="G1482" s="1"/>
  <c r="B1483"/>
  <c r="C1483"/>
  <c r="H1483" s="1"/>
  <c r="B1484"/>
  <c r="C1484"/>
  <c r="H1484" s="1"/>
  <c r="B1485"/>
  <c r="C1485"/>
  <c r="G1485" s="1"/>
  <c r="B1486"/>
  <c r="B1487"/>
  <c r="C1487"/>
  <c r="H1487" s="1"/>
  <c r="B1488"/>
  <c r="B1489"/>
  <c r="C1489"/>
  <c r="G1489" s="1"/>
  <c r="B1490"/>
  <c r="C1490"/>
  <c r="B1491"/>
  <c r="C1491"/>
  <c r="B1492"/>
  <c r="G1492" s="1"/>
  <c r="C1492"/>
  <c r="H1492" s="1"/>
  <c r="B1493"/>
  <c r="C1493"/>
  <c r="G1493" s="1"/>
  <c r="B1494"/>
  <c r="C1494"/>
  <c r="G1494" s="1"/>
  <c r="B1495"/>
  <c r="C1495"/>
  <c r="H1495" s="1"/>
  <c r="B1496"/>
  <c r="C1496"/>
  <c r="H1496" s="1"/>
  <c r="B1497"/>
  <c r="B1498"/>
  <c r="C1498"/>
  <c r="G1498" s="1"/>
  <c r="B1499"/>
  <c r="C1499"/>
  <c r="B1500"/>
  <c r="C1500"/>
  <c r="H1500" s="1"/>
  <c r="B1501"/>
  <c r="C1501"/>
  <c r="B1502"/>
  <c r="C1502"/>
  <c r="B1503"/>
  <c r="B1504"/>
  <c r="B1505"/>
  <c r="B1506"/>
  <c r="C1506"/>
  <c r="G1506" s="1"/>
  <c r="B1507"/>
  <c r="C1507"/>
  <c r="B1508"/>
  <c r="C1508"/>
  <c r="H1508" s="1"/>
  <c r="B1509"/>
  <c r="C1509"/>
  <c r="B1510"/>
  <c r="B1511"/>
  <c r="B1512"/>
  <c r="G1512" s="1"/>
  <c r="C1512"/>
  <c r="H1512" s="1"/>
  <c r="B1513"/>
  <c r="C1513"/>
  <c r="G1513"/>
  <c r="B1514"/>
  <c r="C1514"/>
  <c r="G1514" s="1"/>
  <c r="B1515"/>
  <c r="C1515"/>
  <c r="H1515" s="1"/>
  <c r="B1516"/>
  <c r="B1517"/>
  <c r="C1517"/>
  <c r="G1517" s="1"/>
  <c r="B1518"/>
  <c r="C1518"/>
  <c r="G1518" s="1"/>
  <c r="B1519"/>
  <c r="C1519"/>
  <c r="H1519" s="1"/>
  <c r="B1520"/>
  <c r="C1520"/>
  <c r="H1520" s="1"/>
  <c r="B1521"/>
  <c r="B1522"/>
  <c r="C1522"/>
  <c r="B1523"/>
  <c r="G1523" s="1"/>
  <c r="C1523"/>
  <c r="B1524"/>
  <c r="C1524"/>
  <c r="H1524" s="1"/>
  <c r="B1525"/>
  <c r="C1525"/>
  <c r="G1525"/>
  <c r="B1526"/>
  <c r="B1527"/>
  <c r="G1527" s="1"/>
  <c r="C1527"/>
  <c r="B1528"/>
  <c r="C1528"/>
  <c r="H1528" s="1"/>
  <c r="B1529"/>
  <c r="C1529"/>
  <c r="G1529"/>
  <c r="B1530"/>
  <c r="C1530"/>
  <c r="G1530" s="1"/>
  <c r="B1531"/>
  <c r="B1532"/>
  <c r="C1532"/>
  <c r="H1532" s="1"/>
  <c r="B1533"/>
  <c r="C1533"/>
  <c r="G1533"/>
  <c r="B1534"/>
  <c r="C1534"/>
  <c r="G1534" s="1"/>
  <c r="B1535"/>
  <c r="C1535"/>
  <c r="H1535" s="1"/>
  <c r="B1536"/>
  <c r="B1537"/>
  <c r="C1537"/>
  <c r="G1537"/>
  <c r="B1538"/>
  <c r="C1538"/>
  <c r="G1538" s="1"/>
  <c r="B1539"/>
  <c r="C1539"/>
  <c r="H1539" s="1"/>
  <c r="B1540"/>
  <c r="C1540"/>
  <c r="H1540" s="1"/>
  <c r="B1541"/>
  <c r="B1542"/>
  <c r="C1542"/>
  <c r="B1543"/>
  <c r="G1543" s="1"/>
  <c r="C1543"/>
  <c r="B1544"/>
  <c r="G1544" s="1"/>
  <c r="C1544"/>
  <c r="H1544" s="1"/>
  <c r="B1545"/>
  <c r="C1545"/>
  <c r="G1545"/>
  <c r="B1546"/>
  <c r="B1547"/>
  <c r="G1547" s="1"/>
  <c r="C1547"/>
  <c r="B1548"/>
  <c r="G1548" s="1"/>
  <c r="C1548"/>
  <c r="H1548" s="1"/>
  <c r="B1549"/>
  <c r="C1549"/>
  <c r="G1549"/>
  <c r="B1550"/>
  <c r="C1550"/>
  <c r="G1550" s="1"/>
  <c r="B1551"/>
  <c r="B1552"/>
  <c r="G1552" s="1"/>
  <c r="C1552"/>
  <c r="H1552" s="1"/>
  <c r="B1553"/>
  <c r="C1553"/>
  <c r="G1553"/>
  <c r="B1554"/>
  <c r="C1554"/>
  <c r="G1554" s="1"/>
  <c r="B1555"/>
  <c r="C1555"/>
  <c r="H1555" s="1"/>
  <c r="B1556"/>
  <c r="C1556"/>
  <c r="H1556" s="1"/>
  <c r="B1557"/>
  <c r="B1558"/>
  <c r="C1558"/>
  <c r="G1558" s="1"/>
  <c r="B1559"/>
  <c r="C1559"/>
  <c r="B1560"/>
  <c r="C1560"/>
  <c r="H1560" s="1"/>
  <c r="B1561"/>
  <c r="C1561"/>
  <c r="Q3" i="3"/>
  <c r="H7" s="1"/>
  <c r="H1559" i="37"/>
  <c r="H1553"/>
  <c r="H1549"/>
  <c r="H1547"/>
  <c r="H1545"/>
  <c r="H1543"/>
  <c r="H1537"/>
  <c r="H1533"/>
  <c r="H1529"/>
  <c r="H1527"/>
  <c r="H1525"/>
  <c r="H1523"/>
  <c r="H1517"/>
  <c r="H1513"/>
  <c r="H1507"/>
  <c r="H1499"/>
  <c r="H1493"/>
  <c r="H1491"/>
  <c r="H1485"/>
  <c r="H1481"/>
  <c r="H1477"/>
  <c r="H1475"/>
  <c r="H1473"/>
  <c r="H1467"/>
  <c r="H1447"/>
  <c r="H1444"/>
  <c r="H1440"/>
  <c r="H1438"/>
  <c r="H1436"/>
  <c r="H1434"/>
  <c r="I1432"/>
  <c r="H1430"/>
  <c r="H1429"/>
  <c r="I1428"/>
  <c r="H1422"/>
  <c r="H1420"/>
  <c r="H1418"/>
  <c r="H1416"/>
  <c r="H1414"/>
  <c r="H1410"/>
  <c r="H1408"/>
  <c r="H1406"/>
  <c r="H1403"/>
  <c r="H1401"/>
  <c r="H1398"/>
  <c r="H1394"/>
  <c r="H1392"/>
  <c r="H1390"/>
  <c r="H1387"/>
  <c r="H1385"/>
  <c r="H1383"/>
  <c r="H1380"/>
  <c r="H1378"/>
  <c r="H1375"/>
  <c r="H1373"/>
  <c r="H1367"/>
  <c r="H1362"/>
  <c r="H1360"/>
  <c r="H1356"/>
  <c r="H1354"/>
  <c r="H1352"/>
  <c r="H1350"/>
  <c r="H1347"/>
  <c r="H1345"/>
  <c r="H1341"/>
  <c r="H1337"/>
  <c r="H1333"/>
  <c r="H1330"/>
  <c r="H1328"/>
  <c r="H1326"/>
  <c r="H1323"/>
  <c r="H1320"/>
  <c r="H1316"/>
  <c r="H1314"/>
  <c r="H1312"/>
  <c r="H1309"/>
  <c r="H1307"/>
  <c r="H1305"/>
  <c r="H1302"/>
  <c r="H1300"/>
  <c r="H1298"/>
  <c r="H1296"/>
  <c r="H1293"/>
  <c r="H1290"/>
  <c r="H1286"/>
  <c r="H1284"/>
  <c r="H1282"/>
  <c r="H1280"/>
  <c r="H1278"/>
  <c r="H1276"/>
  <c r="H1274"/>
  <c r="H1272"/>
  <c r="H1270"/>
  <c r="H1268"/>
  <c r="H1266"/>
  <c r="H1264"/>
  <c r="H1262"/>
  <c r="H1260"/>
  <c r="H1258"/>
  <c r="H1256"/>
  <c r="H1254"/>
  <c r="H1252"/>
  <c r="H1250"/>
  <c r="H1248"/>
  <c r="H1246"/>
  <c r="H1244"/>
  <c r="H1242"/>
  <c r="H1240"/>
  <c r="H1238"/>
  <c r="H1236"/>
  <c r="H1234"/>
  <c r="H1232"/>
  <c r="H1230"/>
  <c r="H1228"/>
  <c r="H1226"/>
  <c r="H1224"/>
  <c r="H1222"/>
  <c r="H1218"/>
  <c r="H1216"/>
  <c r="H1214"/>
  <c r="H1211"/>
  <c r="H1209"/>
  <c r="H1206"/>
  <c r="H1203"/>
  <c r="H1197"/>
  <c r="H1194"/>
  <c r="H1191"/>
  <c r="H1189"/>
  <c r="H1185"/>
  <c r="H1183"/>
  <c r="H1181"/>
  <c r="H1179"/>
  <c r="H1177"/>
  <c r="H1175"/>
  <c r="H1173"/>
  <c r="H1171"/>
  <c r="H1167"/>
  <c r="H1165"/>
  <c r="H1163"/>
  <c r="H1161"/>
  <c r="H1157"/>
  <c r="H1155"/>
  <c r="H1150"/>
  <c r="H1148"/>
  <c r="H1146"/>
  <c r="H1144"/>
  <c r="H1141"/>
  <c r="H1136"/>
  <c r="H1133"/>
  <c r="H1131"/>
  <c r="H1129"/>
  <c r="H1127"/>
  <c r="H1125"/>
  <c r="H1123"/>
  <c r="H1121"/>
  <c r="H1118"/>
  <c r="H1115"/>
  <c r="H1113"/>
  <c r="H1110"/>
  <c r="H1108"/>
  <c r="H1106"/>
  <c r="H1102"/>
  <c r="H1100"/>
  <c r="H1098"/>
  <c r="H1095"/>
  <c r="H1093"/>
  <c r="H1091"/>
  <c r="H1087"/>
  <c r="H1085"/>
  <c r="H1083"/>
  <c r="H1081"/>
  <c r="H1079"/>
  <c r="H1077"/>
  <c r="H1073"/>
  <c r="H1071"/>
  <c r="H1068"/>
  <c r="H1065"/>
  <c r="H1063"/>
  <c r="H1060"/>
  <c r="H1056"/>
  <c r="H1054"/>
  <c r="H1052"/>
  <c r="H1048"/>
  <c r="H1046"/>
  <c r="H1043"/>
  <c r="H1038"/>
  <c r="H1036"/>
  <c r="H1033"/>
  <c r="H1031"/>
  <c r="H1029"/>
  <c r="H1026"/>
  <c r="H1024"/>
  <c r="H1021"/>
  <c r="H1019"/>
  <c r="H1017"/>
  <c r="H1014"/>
  <c r="H1011"/>
  <c r="H1009"/>
  <c r="H1007"/>
  <c r="H1004"/>
  <c r="H1002"/>
  <c r="H999"/>
  <c r="H997"/>
  <c r="H994"/>
  <c r="H991"/>
  <c r="H988"/>
  <c r="H986"/>
  <c r="H982"/>
  <c r="H980"/>
  <c r="H975"/>
  <c r="H973"/>
  <c r="H971"/>
  <c r="H969"/>
  <c r="H967"/>
  <c r="H965"/>
  <c r="H963"/>
  <c r="H961"/>
  <c r="H959"/>
  <c r="H957"/>
  <c r="H955"/>
  <c r="H953"/>
  <c r="H951"/>
  <c r="H949"/>
  <c r="H947"/>
  <c r="H945"/>
  <c r="H943"/>
  <c r="H941"/>
  <c r="H939"/>
  <c r="H937"/>
  <c r="H935"/>
  <c r="H933"/>
  <c r="H931"/>
  <c r="H929"/>
  <c r="H927"/>
  <c r="H925"/>
  <c r="H923"/>
  <c r="H921"/>
  <c r="H919"/>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L296" s="1"/>
  <c r="F296" s="1"/>
  <c r="F292" s="1"/>
  <c r="G6"/>
  <c r="P3"/>
  <c r="H5" s="1"/>
  <c r="G5"/>
  <c r="E5" s="1"/>
  <c r="G7"/>
  <c r="U6"/>
  <c r="J7" s="1"/>
  <c r="H5" i="37"/>
  <c r="H6"/>
  <c r="H7"/>
  <c r="H8"/>
  <c r="H9"/>
  <c r="H10"/>
  <c r="H11"/>
  <c r="H12"/>
  <c r="H14"/>
  <c r="H15"/>
  <c r="H16"/>
  <c r="H17"/>
  <c r="H18"/>
  <c r="H20"/>
  <c r="H21"/>
  <c r="H22"/>
  <c r="H23"/>
  <c r="H24"/>
  <c r="H26"/>
  <c r="H27"/>
  <c r="H28"/>
  <c r="H29"/>
  <c r="H30"/>
  <c r="G30" i="3"/>
  <c r="H30"/>
  <c r="E30"/>
  <c r="G25"/>
  <c r="E25"/>
  <c r="B25" s="1"/>
  <c r="G26"/>
  <c r="E26"/>
  <c r="G27"/>
  <c r="H27"/>
  <c r="G28"/>
  <c r="H28"/>
  <c r="E28" s="1"/>
  <c r="G29"/>
  <c r="H29"/>
  <c r="E29"/>
  <c r="G31"/>
  <c r="H31"/>
  <c r="G32"/>
  <c r="H32"/>
  <c r="G33"/>
  <c r="H33"/>
  <c r="G34"/>
  <c r="H34"/>
  <c r="E34" s="1"/>
  <c r="B34" s="1"/>
  <c r="G35"/>
  <c r="H35"/>
  <c r="G36"/>
  <c r="H36"/>
  <c r="G37"/>
  <c r="H37"/>
  <c r="E37" s="1"/>
  <c r="B37" s="1"/>
  <c r="G38"/>
  <c r="H38"/>
  <c r="E38"/>
  <c r="G39"/>
  <c r="H39"/>
  <c r="G40"/>
  <c r="H40"/>
  <c r="G41"/>
  <c r="H41"/>
  <c r="G42"/>
  <c r="H42"/>
  <c r="E42"/>
  <c r="G43"/>
  <c r="H43"/>
  <c r="G44"/>
  <c r="H44"/>
  <c r="G45"/>
  <c r="H45"/>
  <c r="G46"/>
  <c r="H46"/>
  <c r="E46"/>
  <c r="G47"/>
  <c r="H47"/>
  <c r="G48"/>
  <c r="H48"/>
  <c r="G49"/>
  <c r="H49"/>
  <c r="E49" s="1"/>
  <c r="B49" s="1"/>
  <c r="G50"/>
  <c r="H50"/>
  <c r="E50"/>
  <c r="G51"/>
  <c r="H51"/>
  <c r="G52"/>
  <c r="H52"/>
  <c r="G53"/>
  <c r="H53"/>
  <c r="E53" s="1"/>
  <c r="B53" s="1"/>
  <c r="G54"/>
  <c r="H54"/>
  <c r="E54"/>
  <c r="G55"/>
  <c r="H55"/>
  <c r="G56"/>
  <c r="H56"/>
  <c r="G57"/>
  <c r="H57"/>
  <c r="E57" s="1"/>
  <c r="B57" s="1"/>
  <c r="G58"/>
  <c r="H58"/>
  <c r="E58"/>
  <c r="G59"/>
  <c r="H59"/>
  <c r="G60"/>
  <c r="H60"/>
  <c r="G61"/>
  <c r="H61"/>
  <c r="E61" s="1"/>
  <c r="B61" s="1"/>
  <c r="G62"/>
  <c r="H62"/>
  <c r="E62"/>
  <c r="G63"/>
  <c r="H63"/>
  <c r="G64"/>
  <c r="H64"/>
  <c r="G65"/>
  <c r="H65"/>
  <c r="E65" s="1"/>
  <c r="B65" s="1"/>
  <c r="G66"/>
  <c r="H66"/>
  <c r="E66" s="1"/>
  <c r="B66" s="1"/>
  <c r="G67"/>
  <c r="H67"/>
  <c r="G68"/>
  <c r="H68"/>
  <c r="G69"/>
  <c r="H69"/>
  <c r="E69" s="1"/>
  <c r="B69" s="1"/>
  <c r="G70"/>
  <c r="H70"/>
  <c r="E70"/>
  <c r="G71"/>
  <c r="H71"/>
  <c r="G72"/>
  <c r="H72"/>
  <c r="G73"/>
  <c r="H73"/>
  <c r="E73" s="1"/>
  <c r="B73" s="1"/>
  <c r="G74"/>
  <c r="H74"/>
  <c r="E74"/>
  <c r="G75"/>
  <c r="H75"/>
  <c r="G76"/>
  <c r="H76"/>
  <c r="G77"/>
  <c r="H77"/>
  <c r="E77" s="1"/>
  <c r="B77" s="1"/>
  <c r="G78"/>
  <c r="H78"/>
  <c r="E78"/>
  <c r="G79"/>
  <c r="H79"/>
  <c r="G80"/>
  <c r="H80"/>
  <c r="G81"/>
  <c r="H81"/>
  <c r="E81" s="1"/>
  <c r="B81" s="1"/>
  <c r="G82"/>
  <c r="H82"/>
  <c r="E82"/>
  <c r="G83"/>
  <c r="H83"/>
  <c r="G84"/>
  <c r="H84"/>
  <c r="G85"/>
  <c r="H85"/>
  <c r="E85" s="1"/>
  <c r="B85" s="1"/>
  <c r="G86"/>
  <c r="H86"/>
  <c r="E86"/>
  <c r="G87"/>
  <c r="H87"/>
  <c r="G88"/>
  <c r="H88"/>
  <c r="G89"/>
  <c r="H89"/>
  <c r="E89" s="1"/>
  <c r="B89" s="1"/>
  <c r="G90"/>
  <c r="H90"/>
  <c r="E90"/>
  <c r="G91"/>
  <c r="H91"/>
  <c r="G92"/>
  <c r="H92"/>
  <c r="G93"/>
  <c r="H93"/>
  <c r="E93" s="1"/>
  <c r="B93" s="1"/>
  <c r="G94"/>
  <c r="H94"/>
  <c r="E94"/>
  <c r="G95"/>
  <c r="H95"/>
  <c r="G96"/>
  <c r="H96"/>
  <c r="G97"/>
  <c r="H97"/>
  <c r="E97" s="1"/>
  <c r="B97" s="1"/>
  <c r="G98"/>
  <c r="H98"/>
  <c r="E98"/>
  <c r="G99"/>
  <c r="H99"/>
  <c r="G100"/>
  <c r="H100"/>
  <c r="G101"/>
  <c r="H101"/>
  <c r="E101" s="1"/>
  <c r="B101" s="1"/>
  <c r="G102"/>
  <c r="H102"/>
  <c r="E102"/>
  <c r="G103"/>
  <c r="H103"/>
  <c r="G104"/>
  <c r="H104"/>
  <c r="G105"/>
  <c r="H105"/>
  <c r="E105" s="1"/>
  <c r="B105" s="1"/>
  <c r="G106"/>
  <c r="H106"/>
  <c r="E106"/>
  <c r="G107"/>
  <c r="H107"/>
  <c r="G108"/>
  <c r="H108"/>
  <c r="G109"/>
  <c r="H109"/>
  <c r="E109" s="1"/>
  <c r="B109" s="1"/>
  <c r="G110"/>
  <c r="H110"/>
  <c r="E110"/>
  <c r="G111"/>
  <c r="H111"/>
  <c r="G112"/>
  <c r="H112"/>
  <c r="G113"/>
  <c r="H113"/>
  <c r="E113" s="1"/>
  <c r="B113" s="1"/>
  <c r="G114"/>
  <c r="H114"/>
  <c r="E114"/>
  <c r="G115"/>
  <c r="H115"/>
  <c r="G116"/>
  <c r="H116"/>
  <c r="G117"/>
  <c r="H117"/>
  <c r="E117" s="1"/>
  <c r="B117" s="1"/>
  <c r="G118"/>
  <c r="H118"/>
  <c r="E118"/>
  <c r="G119"/>
  <c r="H119"/>
  <c r="G120"/>
  <c r="H120"/>
  <c r="G121"/>
  <c r="H121"/>
  <c r="E121" s="1"/>
  <c r="B121" s="1"/>
  <c r="G122"/>
  <c r="H122"/>
  <c r="E122"/>
  <c r="G123"/>
  <c r="H123"/>
  <c r="G124"/>
  <c r="H124"/>
  <c r="G125"/>
  <c r="H125"/>
  <c r="E125" s="1"/>
  <c r="B125" s="1"/>
  <c r="G126"/>
  <c r="H126"/>
  <c r="E126"/>
  <c r="G127"/>
  <c r="H127"/>
  <c r="G128"/>
  <c r="H128"/>
  <c r="G129"/>
  <c r="H129"/>
  <c r="E129" s="1"/>
  <c r="B129" s="1"/>
  <c r="G130"/>
  <c r="H130"/>
  <c r="E130"/>
  <c r="G131"/>
  <c r="H131"/>
  <c r="G132"/>
  <c r="H132"/>
  <c r="G133"/>
  <c r="H133"/>
  <c r="E133" s="1"/>
  <c r="B133" s="1"/>
  <c r="G134"/>
  <c r="H134"/>
  <c r="E134"/>
  <c r="G135"/>
  <c r="H135"/>
  <c r="G136"/>
  <c r="H136"/>
  <c r="G137"/>
  <c r="H137"/>
  <c r="E137" s="1"/>
  <c r="B137" s="1"/>
  <c r="G138"/>
  <c r="H138"/>
  <c r="E138"/>
  <c r="G140"/>
  <c r="H140"/>
  <c r="G141"/>
  <c r="H141"/>
  <c r="E141" s="1"/>
  <c r="B141" s="1"/>
  <c r="G142"/>
  <c r="H142"/>
  <c r="E142"/>
  <c r="G143"/>
  <c r="H143"/>
  <c r="G144"/>
  <c r="H144"/>
  <c r="G145"/>
  <c r="H145"/>
  <c r="E145" s="1"/>
  <c r="B145" s="1"/>
  <c r="G146"/>
  <c r="H146"/>
  <c r="E146"/>
  <c r="G147"/>
  <c r="H147"/>
  <c r="G148"/>
  <c r="H148"/>
  <c r="G149"/>
  <c r="H149"/>
  <c r="E149" s="1"/>
  <c r="B149" s="1"/>
  <c r="G150"/>
  <c r="H150"/>
  <c r="E150"/>
  <c r="G151"/>
  <c r="H151"/>
  <c r="G152"/>
  <c r="H152"/>
  <c r="G153"/>
  <c r="H153"/>
  <c r="E153" s="1"/>
  <c r="B153" s="1"/>
  <c r="G154"/>
  <c r="H154"/>
  <c r="E154"/>
  <c r="G155"/>
  <c r="H155"/>
  <c r="G156"/>
  <c r="H156"/>
  <c r="T158"/>
  <c r="G162"/>
  <c r="E162" s="1"/>
  <c r="G164"/>
  <c r="E164" s="1"/>
  <c r="G166"/>
  <c r="E166" s="1"/>
  <c r="B166" s="1"/>
  <c r="G212"/>
  <c r="H212"/>
  <c r="G260"/>
  <c r="H260"/>
  <c r="E260" s="1"/>
  <c r="G263"/>
  <c r="H263"/>
  <c r="G264"/>
  <c r="H264"/>
  <c r="G265"/>
  <c r="H265"/>
  <c r="E265"/>
  <c r="G268"/>
  <c r="H268"/>
  <c r="E268" s="1"/>
  <c r="G269"/>
  <c r="H269"/>
  <c r="E269"/>
  <c r="G270"/>
  <c r="H270"/>
  <c r="G271"/>
  <c r="H271"/>
  <c r="G272"/>
  <c r="H272"/>
  <c r="E272" s="1"/>
  <c r="G273"/>
  <c r="H273"/>
  <c r="E273"/>
  <c r="G274"/>
  <c r="H274"/>
  <c r="G275"/>
  <c r="H275"/>
  <c r="G276"/>
  <c r="H276"/>
  <c r="E276" s="1"/>
  <c r="G277"/>
  <c r="H277"/>
  <c r="E277"/>
  <c r="G278"/>
  <c r="E278" s="1"/>
  <c r="G279"/>
  <c r="H279"/>
  <c r="E279"/>
  <c r="G280"/>
  <c r="H280"/>
  <c r="G283"/>
  <c r="H283"/>
  <c r="E283" s="1"/>
  <c r="G285"/>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9"/>
  <c r="F287"/>
  <c r="F286"/>
  <c r="F285"/>
  <c r="F284"/>
  <c r="F283"/>
  <c r="F282"/>
  <c r="F281"/>
  <c r="F280"/>
  <c r="F279"/>
  <c r="B279"/>
  <c r="F278"/>
  <c r="F277"/>
  <c r="B277" s="1"/>
  <c r="F276"/>
  <c r="F275"/>
  <c r="F274"/>
  <c r="F273"/>
  <c r="B273"/>
  <c r="F272"/>
  <c r="B272"/>
  <c r="F271"/>
  <c r="F270"/>
  <c r="F269"/>
  <c r="B269"/>
  <c r="F268"/>
  <c r="F267"/>
  <c r="F266"/>
  <c r="F265"/>
  <c r="B265" s="1"/>
  <c r="F264"/>
  <c r="F263"/>
  <c r="F262"/>
  <c r="L260"/>
  <c r="F260" s="1"/>
  <c r="L258"/>
  <c r="M258"/>
  <c r="F258" s="1"/>
  <c r="B258" s="1"/>
  <c r="L257"/>
  <c r="F257" s="1"/>
  <c r="B257" s="1"/>
  <c r="M257"/>
  <c r="L256"/>
  <c r="F256" s="1"/>
  <c r="B256" s="1"/>
  <c r="M256"/>
  <c r="L255"/>
  <c r="M255"/>
  <c r="F255"/>
  <c r="B255" s="1"/>
  <c r="L254"/>
  <c r="M254"/>
  <c r="F254" s="1"/>
  <c r="B254" s="1"/>
  <c r="L253"/>
  <c r="F253" s="1"/>
  <c r="B253" s="1"/>
  <c r="M253"/>
  <c r="L252"/>
  <c r="F252" s="1"/>
  <c r="B252" s="1"/>
  <c r="M252"/>
  <c r="L251"/>
  <c r="M251"/>
  <c r="F251"/>
  <c r="B251" s="1"/>
  <c r="L250"/>
  <c r="M250"/>
  <c r="F250" s="1"/>
  <c r="B250" s="1"/>
  <c r="L249"/>
  <c r="F249" s="1"/>
  <c r="B249" s="1"/>
  <c r="M249"/>
  <c r="L248"/>
  <c r="F248" s="1"/>
  <c r="B248" s="1"/>
  <c r="M248"/>
  <c r="L247"/>
  <c r="M247"/>
  <c r="F247"/>
  <c r="B247" s="1"/>
  <c r="L246"/>
  <c r="M246"/>
  <c r="F246" s="1"/>
  <c r="B246" s="1"/>
  <c r="L245"/>
  <c r="F245" s="1"/>
  <c r="B245" s="1"/>
  <c r="M245"/>
  <c r="L244"/>
  <c r="F244" s="1"/>
  <c r="B244" s="1"/>
  <c r="M244"/>
  <c r="L243"/>
  <c r="M243"/>
  <c r="F243"/>
  <c r="B243" s="1"/>
  <c r="L242"/>
  <c r="M242"/>
  <c r="F242" s="1"/>
  <c r="B242" s="1"/>
  <c r="L241"/>
  <c r="F241" s="1"/>
  <c r="B241" s="1"/>
  <c r="M241"/>
  <c r="L240"/>
  <c r="F240" s="1"/>
  <c r="B240" s="1"/>
  <c r="M240"/>
  <c r="L239"/>
  <c r="M239"/>
  <c r="F239"/>
  <c r="B239" s="1"/>
  <c r="L238"/>
  <c r="M238"/>
  <c r="F238" s="1"/>
  <c r="B238" s="1"/>
  <c r="L237"/>
  <c r="F237" s="1"/>
  <c r="B237" s="1"/>
  <c r="M237"/>
  <c r="L236"/>
  <c r="F236" s="1"/>
  <c r="B236" s="1"/>
  <c r="M236"/>
  <c r="L235"/>
  <c r="M235"/>
  <c r="F235"/>
  <c r="B235" s="1"/>
  <c r="L234"/>
  <c r="M234"/>
  <c r="F234" s="1"/>
  <c r="B234" s="1"/>
  <c r="L233"/>
  <c r="F233" s="1"/>
  <c r="B233" s="1"/>
  <c r="M233"/>
  <c r="L232"/>
  <c r="F232" s="1"/>
  <c r="B232" s="1"/>
  <c r="M232"/>
  <c r="L231"/>
  <c r="M231"/>
  <c r="F231"/>
  <c r="B231" s="1"/>
  <c r="L230"/>
  <c r="M230"/>
  <c r="F230" s="1"/>
  <c r="B230" s="1"/>
  <c r="L229"/>
  <c r="F229" s="1"/>
  <c r="B229" s="1"/>
  <c r="M229"/>
  <c r="L228"/>
  <c r="F228" s="1"/>
  <c r="B228" s="1"/>
  <c r="M228"/>
  <c r="L227"/>
  <c r="M227"/>
  <c r="F227"/>
  <c r="B227" s="1"/>
  <c r="L226"/>
  <c r="M226"/>
  <c r="F226" s="1"/>
  <c r="B226" s="1"/>
  <c r="L225"/>
  <c r="F225" s="1"/>
  <c r="B225" s="1"/>
  <c r="M225"/>
  <c r="L224"/>
  <c r="F224" s="1"/>
  <c r="B224" s="1"/>
  <c r="M224"/>
  <c r="L223"/>
  <c r="M223"/>
  <c r="F223"/>
  <c r="B223" s="1"/>
  <c r="L222"/>
  <c r="M222"/>
  <c r="F222" s="1"/>
  <c r="B222" s="1"/>
  <c r="L221"/>
  <c r="F221" s="1"/>
  <c r="B221" s="1"/>
  <c r="M221"/>
  <c r="L220"/>
  <c r="F220" s="1"/>
  <c r="B220" s="1"/>
  <c r="M220"/>
  <c r="L219"/>
  <c r="M219"/>
  <c r="F219"/>
  <c r="B219" s="1"/>
  <c r="L218"/>
  <c r="M218"/>
  <c r="F218" s="1"/>
  <c r="B218" s="1"/>
  <c r="L217"/>
  <c r="F217" s="1"/>
  <c r="B217" s="1"/>
  <c r="M217"/>
  <c r="L216"/>
  <c r="F216" s="1"/>
  <c r="B216" s="1"/>
  <c r="M216"/>
  <c r="L215"/>
  <c r="M215"/>
  <c r="F215"/>
  <c r="B215" s="1"/>
  <c r="L214"/>
  <c r="M214"/>
  <c r="F214" s="1"/>
  <c r="B214" s="1"/>
  <c r="L213"/>
  <c r="F213" s="1"/>
  <c r="B213" s="1"/>
  <c r="M213"/>
  <c r="F212"/>
  <c r="F211"/>
  <c r="B211" s="1"/>
  <c r="L210"/>
  <c r="M210"/>
  <c r="F210"/>
  <c r="B210" s="1"/>
  <c r="L209"/>
  <c r="F209" s="1"/>
  <c r="B209" s="1"/>
  <c r="L208"/>
  <c r="F208" s="1"/>
  <c r="B208" s="1"/>
  <c r="L207"/>
  <c r="F207" s="1"/>
  <c r="B207" s="1"/>
  <c r="M207"/>
  <c r="L206"/>
  <c r="M206"/>
  <c r="L205"/>
  <c r="M205"/>
  <c r="F205"/>
  <c r="B205" s="1"/>
  <c r="L204"/>
  <c r="M204"/>
  <c r="L203"/>
  <c r="M203"/>
  <c r="L202"/>
  <c r="F202" s="1"/>
  <c r="B202" s="1"/>
  <c r="M202"/>
  <c r="L201"/>
  <c r="M201"/>
  <c r="L200"/>
  <c r="M200"/>
  <c r="F200" s="1"/>
  <c r="B200" s="1"/>
  <c r="L199"/>
  <c r="M199"/>
  <c r="B164"/>
  <c r="B162"/>
  <c r="B154"/>
  <c r="B150"/>
  <c r="B146"/>
  <c r="B142"/>
  <c r="B138"/>
  <c r="B134"/>
  <c r="B130"/>
  <c r="B126"/>
  <c r="B122"/>
  <c r="B118"/>
  <c r="B114"/>
  <c r="B110"/>
  <c r="B106"/>
  <c r="B102"/>
  <c r="B98"/>
  <c r="B94"/>
  <c r="B90"/>
  <c r="B86"/>
  <c r="B82"/>
  <c r="B78"/>
  <c r="B74"/>
  <c r="B70"/>
  <c r="B62"/>
  <c r="B58"/>
  <c r="B54"/>
  <c r="B50"/>
  <c r="B46"/>
  <c r="B42"/>
  <c r="B38"/>
  <c r="B30"/>
  <c r="B29"/>
  <c r="B28"/>
  <c r="B26"/>
  <c r="L7"/>
  <c r="F7"/>
  <c r="F4" s="1"/>
  <c r="B5"/>
  <c r="F261"/>
  <c r="F297"/>
  <c r="F288"/>
  <c r="A3" i="30"/>
  <c r="A3" i="33"/>
  <c r="A3" i="36"/>
  <c r="A3" i="1"/>
  <c r="A3" i="27"/>
  <c r="D101" i="30"/>
  <c r="C1557" i="3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E195" i="27"/>
  <c r="D1160" i="37" s="1"/>
  <c r="F194" i="27"/>
  <c r="F193"/>
  <c r="F192"/>
  <c r="F191"/>
  <c r="F190"/>
  <c r="F189"/>
  <c r="D188"/>
  <c r="C1153" i="37" s="1"/>
  <c r="F188" i="27"/>
  <c r="E188"/>
  <c r="D1153" i="37" s="1"/>
  <c r="E187" i="27"/>
  <c r="D1152"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F76" i="27"/>
  <c r="E76"/>
  <c r="E75" s="1"/>
  <c r="D75"/>
  <c r="C1040" i="37" s="1"/>
  <c r="F73" i="27"/>
  <c r="F72"/>
  <c r="F71"/>
  <c r="F70"/>
  <c r="D69"/>
  <c r="C1034" i="37" s="1"/>
  <c r="F69" i="27"/>
  <c r="E69"/>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D29"/>
  <c r="C19" i="37" s="1"/>
  <c r="H19"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H76" s="1"/>
  <c r="D94" i="1"/>
  <c r="C84" i="37" s="1"/>
  <c r="D101" i="1"/>
  <c r="C91" i="37" s="1"/>
  <c r="D109" i="1"/>
  <c r="C99" i="37" s="1"/>
  <c r="D85" i="1"/>
  <c r="C75" i="37" s="1"/>
  <c r="D117" i="1"/>
  <c r="C107" i="37" s="1"/>
  <c r="D122" i="1"/>
  <c r="C112" i="37" s="1"/>
  <c r="D130" i="1"/>
  <c r="C120" i="37" s="1"/>
  <c r="D116" i="1"/>
  <c r="C106" i="37" s="1"/>
  <c r="D135" i="1"/>
  <c r="C125" i="37" s="1"/>
  <c r="D138" i="1"/>
  <c r="C128" i="37" s="1"/>
  <c r="D142" i="1"/>
  <c r="D141" s="1"/>
  <c r="D148"/>
  <c r="C138" i="37" s="1"/>
  <c r="D147" i="1"/>
  <c r="C137" i="37" s="1"/>
  <c r="D303" i="1"/>
  <c r="C292" i="37" s="1"/>
  <c r="D307" i="1"/>
  <c r="C296" i="37" s="1"/>
  <c r="D315" i="1"/>
  <c r="C304" i="37" s="1"/>
  <c r="H304" s="1"/>
  <c r="D320" i="1"/>
  <c r="C309" i="37" s="1"/>
  <c r="D329" i="1"/>
  <c r="C318" i="37" s="1"/>
  <c r="D334" i="1"/>
  <c r="C323" i="37" s="1"/>
  <c r="D339" i="1"/>
  <c r="C328" i="37" s="1"/>
  <c r="H328"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19"/>
  <c r="F618"/>
  <c r="F617"/>
  <c r="F616"/>
  <c r="F615"/>
  <c r="F614"/>
  <c r="F613"/>
  <c r="F612"/>
  <c r="F611"/>
  <c r="F610"/>
  <c r="F609"/>
  <c r="F607"/>
  <c r="F605"/>
  <c r="F604"/>
  <c r="F603"/>
  <c r="F602"/>
  <c r="F601"/>
  <c r="F600"/>
  <c r="F599"/>
  <c r="F598"/>
  <c r="F597"/>
  <c r="F595"/>
  <c r="F594"/>
  <c r="F593"/>
  <c r="F592"/>
  <c r="F591"/>
  <c r="F589"/>
  <c r="F588"/>
  <c r="F587"/>
  <c r="F586"/>
  <c r="F585"/>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7"/>
  <c r="F526"/>
  <c r="F525"/>
  <c r="F524"/>
  <c r="F523"/>
  <c r="F521"/>
  <c r="F520"/>
  <c r="F517"/>
  <c r="F516"/>
  <c r="F515"/>
  <c r="F514"/>
  <c r="F513"/>
  <c r="F512"/>
  <c r="F511"/>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29"/>
  <c r="F428"/>
  <c r="F427"/>
  <c r="F426"/>
  <c r="F425"/>
  <c r="D421"/>
  <c r="C410" i="37" s="1"/>
  <c r="E421" i="1"/>
  <c r="D410" i="37" s="1"/>
  <c r="F420" i="1"/>
  <c r="F414"/>
  <c r="F413"/>
  <c r="F412"/>
  <c r="F409"/>
  <c r="F408"/>
  <c r="F407"/>
  <c r="F406"/>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6"/>
  <c r="F225"/>
  <c r="F224"/>
  <c r="F222"/>
  <c r="F221"/>
  <c r="F220"/>
  <c r="F219"/>
  <c r="F218"/>
  <c r="F217"/>
  <c r="F216"/>
  <c r="F215"/>
  <c r="F214"/>
  <c r="F213"/>
  <c r="F212"/>
  <c r="F211"/>
  <c r="F210"/>
  <c r="F209"/>
  <c r="F208"/>
  <c r="F207"/>
  <c r="F206"/>
  <c r="F205"/>
  <c r="F203"/>
  <c r="F202"/>
  <c r="F201"/>
  <c r="F200"/>
  <c r="F199"/>
  <c r="F198"/>
  <c r="F197"/>
  <c r="F195"/>
  <c r="F194"/>
  <c r="F193"/>
  <c r="F192"/>
  <c r="F191"/>
  <c r="F190"/>
  <c r="F189"/>
  <c r="F188"/>
  <c r="F187"/>
  <c r="F186"/>
  <c r="F185"/>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0"/>
  <c r="F69"/>
  <c r="F68"/>
  <c r="F67"/>
  <c r="F66"/>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9"/>
  <c r="F128"/>
  <c r="F127"/>
  <c r="F126"/>
  <c r="F125"/>
  <c r="F124"/>
  <c r="F123"/>
  <c r="F120"/>
  <c r="F119"/>
  <c r="F118"/>
  <c r="F117"/>
  <c r="F116"/>
  <c r="F115"/>
  <c r="F113"/>
  <c r="F112"/>
  <c r="F111"/>
  <c r="F110"/>
  <c r="F109"/>
  <c r="F108"/>
  <c r="F107"/>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43"/>
  <c r="F29"/>
  <c r="F97"/>
  <c r="F201" i="3" l="1"/>
  <c r="B201" s="1"/>
  <c r="G1399" i="37"/>
  <c r="H1399"/>
  <c r="F206" i="3"/>
  <c r="B206" s="1"/>
  <c r="F199"/>
  <c r="E354" i="1"/>
  <c r="D343" i="37" s="1"/>
  <c r="H1213"/>
  <c r="E235" i="27"/>
  <c r="D1200" i="37" s="1"/>
  <c r="H1151"/>
  <c r="B283" i="3"/>
  <c r="H1022" i="37"/>
  <c r="H995"/>
  <c r="H993"/>
  <c r="F203" i="3"/>
  <c r="B203" s="1"/>
  <c r="G1491" i="37"/>
  <c r="H1489"/>
  <c r="G1476"/>
  <c r="E41" i="3"/>
  <c r="B41" s="1"/>
  <c r="D204" i="1"/>
  <c r="C194" i="37" s="1"/>
  <c r="E45" i="3"/>
  <c r="B45" s="1"/>
  <c r="D160" i="1"/>
  <c r="F204" i="3"/>
  <c r="B204" s="1"/>
  <c r="E33"/>
  <c r="B33" s="1"/>
  <c r="F247" i="27"/>
  <c r="E264" i="3"/>
  <c r="B264" s="1"/>
  <c r="F236" i="27"/>
  <c r="H1130" i="37"/>
  <c r="E280" i="3"/>
  <c r="H1128" i="37"/>
  <c r="H1126"/>
  <c r="D151" i="27"/>
  <c r="F154"/>
  <c r="F58"/>
  <c r="D18"/>
  <c r="C983" i="37" s="1"/>
  <c r="I7" i="3"/>
  <c r="H1389" i="37"/>
  <c r="G1389"/>
  <c r="H1497"/>
  <c r="G1497"/>
  <c r="H1557"/>
  <c r="G1557"/>
  <c r="E92" i="27"/>
  <c r="D1057" i="37" s="1"/>
  <c r="D1058"/>
  <c r="G223"/>
  <c r="H1295"/>
  <c r="F73" i="36"/>
  <c r="F13"/>
  <c r="F114"/>
  <c r="F61"/>
  <c r="F82"/>
  <c r="F106"/>
  <c r="F122"/>
  <c r="F137"/>
  <c r="F65" i="1"/>
  <c r="F71"/>
  <c r="F147"/>
  <c r="F196"/>
  <c r="F227"/>
  <c r="F291"/>
  <c r="F351"/>
  <c r="F405"/>
  <c r="F421"/>
  <c r="F424"/>
  <c r="F430"/>
  <c r="F510"/>
  <c r="F522"/>
  <c r="F528"/>
  <c r="F577"/>
  <c r="F584"/>
  <c r="F590"/>
  <c r="F608"/>
  <c r="F620"/>
  <c r="F632"/>
  <c r="E314"/>
  <c r="D303" i="37" s="1"/>
  <c r="E141" i="1"/>
  <c r="D131" i="37" s="1"/>
  <c r="H273"/>
  <c r="E257" i="1"/>
  <c r="D247" i="37" s="1"/>
  <c r="E532" i="1"/>
  <c r="D520" i="37" s="1"/>
  <c r="D647" i="1"/>
  <c r="C635" i="37" s="1"/>
  <c r="D347" i="1"/>
  <c r="C336" i="37" s="1"/>
  <c r="G336" s="1"/>
  <c r="D302" i="1"/>
  <c r="D134"/>
  <c r="H64" i="37"/>
  <c r="H50"/>
  <c r="H41"/>
  <c r="G179" i="3"/>
  <c r="E179" s="1"/>
  <c r="B179" s="1"/>
  <c r="D518" i="1"/>
  <c r="C506" i="37" s="1"/>
  <c r="G481"/>
  <c r="D462" i="1"/>
  <c r="D223"/>
  <c r="H195" i="37"/>
  <c r="H162"/>
  <c r="D628" i="1"/>
  <c r="G541" i="37"/>
  <c r="F51" i="27"/>
  <c r="E123"/>
  <c r="D1088" i="37" s="1"/>
  <c r="G1089"/>
  <c r="F131" i="27"/>
  <c r="E175"/>
  <c r="D1140" i="37" s="1"/>
  <c r="F195" i="27"/>
  <c r="F239"/>
  <c r="D13" i="33"/>
  <c r="C1425" i="37" s="1"/>
  <c r="D136" i="36"/>
  <c r="C1411" i="37" s="1"/>
  <c r="E96" i="36"/>
  <c r="D1371" i="37" s="1"/>
  <c r="D96" i="36"/>
  <c r="E42"/>
  <c r="D1317" i="37" s="1"/>
  <c r="D42" i="36"/>
  <c r="E12"/>
  <c r="D12"/>
  <c r="C1287" i="37" s="1"/>
  <c r="D30" i="30"/>
  <c r="C1486" i="37" s="1"/>
  <c r="G1486" s="1"/>
  <c r="K59" i="42"/>
  <c r="B280" i="3"/>
  <c r="B276"/>
  <c r="B268"/>
  <c r="G1561" i="37"/>
  <c r="H1561"/>
  <c r="G1501"/>
  <c r="H1501"/>
  <c r="G1198"/>
  <c r="H1198"/>
  <c r="G1190"/>
  <c r="H1190"/>
  <c r="G1166"/>
  <c r="H1166"/>
  <c r="G1164"/>
  <c r="H1164"/>
  <c r="G1162"/>
  <c r="H1162"/>
  <c r="G1156"/>
  <c r="H1156"/>
  <c r="G1142"/>
  <c r="H1142"/>
  <c r="G1075"/>
  <c r="H1075"/>
  <c r="G1069"/>
  <c r="H1069"/>
  <c r="G1067"/>
  <c r="H1067"/>
  <c r="G1061"/>
  <c r="H1061"/>
  <c r="G1059"/>
  <c r="H1059"/>
  <c r="G998"/>
  <c r="H998"/>
  <c r="E285" i="3"/>
  <c r="B285" s="1"/>
  <c r="B278"/>
  <c r="E275"/>
  <c r="B275" s="1"/>
  <c r="E274"/>
  <c r="B274" s="1"/>
  <c r="E270"/>
  <c r="B270" s="1"/>
  <c r="E263"/>
  <c r="B263" s="1"/>
  <c r="E155"/>
  <c r="B155" s="1"/>
  <c r="E152"/>
  <c r="B152" s="1"/>
  <c r="E151"/>
  <c r="B151" s="1"/>
  <c r="E147"/>
  <c r="B147" s="1"/>
  <c r="E144"/>
  <c r="B144" s="1"/>
  <c r="E143"/>
  <c r="B143" s="1"/>
  <c r="E136"/>
  <c r="B136" s="1"/>
  <c r="E135"/>
  <c r="B135" s="1"/>
  <c r="E131"/>
  <c r="B131" s="1"/>
  <c r="E128"/>
  <c r="B128" s="1"/>
  <c r="E127"/>
  <c r="B127" s="1"/>
  <c r="E123"/>
  <c r="B123" s="1"/>
  <c r="E120"/>
  <c r="B120" s="1"/>
  <c r="E119"/>
  <c r="B119" s="1"/>
  <c r="E115"/>
  <c r="B115" s="1"/>
  <c r="E112"/>
  <c r="B112" s="1"/>
  <c r="E111"/>
  <c r="B111" s="1"/>
  <c r="E107"/>
  <c r="B107" s="1"/>
  <c r="E104"/>
  <c r="B104" s="1"/>
  <c r="E103"/>
  <c r="B103" s="1"/>
  <c r="E99"/>
  <c r="B99" s="1"/>
  <c r="E96"/>
  <c r="B96" s="1"/>
  <c r="E95"/>
  <c r="B95" s="1"/>
  <c r="E91"/>
  <c r="B91" s="1"/>
  <c r="E88"/>
  <c r="B88" s="1"/>
  <c r="E87"/>
  <c r="B87" s="1"/>
  <c r="E83"/>
  <c r="B83" s="1"/>
  <c r="E79"/>
  <c r="B79" s="1"/>
  <c r="E75"/>
  <c r="B75" s="1"/>
  <c r="E71"/>
  <c r="B71" s="1"/>
  <c r="E67"/>
  <c r="B67" s="1"/>
  <c r="E63"/>
  <c r="B63" s="1"/>
  <c r="E59"/>
  <c r="B59" s="1"/>
  <c r="E55"/>
  <c r="B55" s="1"/>
  <c r="E51"/>
  <c r="B51" s="1"/>
  <c r="E47"/>
  <c r="B47" s="1"/>
  <c r="E43"/>
  <c r="B43" s="1"/>
  <c r="E39"/>
  <c r="B39" s="1"/>
  <c r="E35"/>
  <c r="B35" s="1"/>
  <c r="E31"/>
  <c r="B31" s="1"/>
  <c r="G1444" i="37"/>
  <c r="I1444" s="1"/>
  <c r="G1440"/>
  <c r="I1440" s="1"/>
  <c r="G1438"/>
  <c r="I1438" s="1"/>
  <c r="G1436"/>
  <c r="I1436" s="1"/>
  <c r="G1434"/>
  <c r="I1434" s="1"/>
  <c r="I1430"/>
  <c r="I1429"/>
  <c r="G1402"/>
  <c r="G1380"/>
  <c r="G1378"/>
  <c r="G1347"/>
  <c r="G1345"/>
  <c r="G1211"/>
  <c r="G1209"/>
  <c r="G1126"/>
  <c r="G1124"/>
  <c r="G1122"/>
  <c r="G1120"/>
  <c r="G1114"/>
  <c r="G1095"/>
  <c r="G1093"/>
  <c r="G1091"/>
  <c r="G1087"/>
  <c r="G1085"/>
  <c r="G1083"/>
  <c r="G1081"/>
  <c r="G1079"/>
  <c r="G1077"/>
  <c r="G1033"/>
  <c r="G1031"/>
  <c r="G1029"/>
  <c r="G1011"/>
  <c r="G1009"/>
  <c r="G1007"/>
  <c r="G988"/>
  <c r="G986"/>
  <c r="G982"/>
  <c r="G980"/>
  <c r="G663"/>
  <c r="G661"/>
  <c r="G659"/>
  <c r="G657"/>
  <c r="G655"/>
  <c r="G653"/>
  <c r="G651"/>
  <c r="G649"/>
  <c r="G647"/>
  <c r="G645"/>
  <c r="G643"/>
  <c r="G621"/>
  <c r="G606"/>
  <c r="G604"/>
  <c r="G592"/>
  <c r="G580"/>
  <c r="G575"/>
  <c r="G573"/>
  <c r="G569"/>
  <c r="G563"/>
  <c r="G552"/>
  <c r="G550"/>
  <c r="G548"/>
  <c r="G540"/>
  <c r="G538"/>
  <c r="G536"/>
  <c r="G528"/>
  <c r="G518"/>
  <c r="G512"/>
  <c r="G492"/>
  <c r="G490"/>
  <c r="G488"/>
  <c r="G474"/>
  <c r="G462"/>
  <c r="G437"/>
  <c r="G435"/>
  <c r="G425"/>
  <c r="G423"/>
  <c r="G417"/>
  <c r="G415"/>
  <c r="G403"/>
  <c r="G401"/>
  <c r="G397"/>
  <c r="G395"/>
  <c r="G335"/>
  <c r="G333"/>
  <c r="G329"/>
  <c r="G327"/>
  <c r="G325"/>
  <c r="G321"/>
  <c r="G319"/>
  <c r="G317"/>
  <c r="G315"/>
  <c r="G313"/>
  <c r="G311"/>
  <c r="G307"/>
  <c r="G305"/>
  <c r="G301"/>
  <c r="G299"/>
  <c r="G297"/>
  <c r="G288"/>
  <c r="G286"/>
  <c r="G272"/>
  <c r="G270"/>
  <c r="G268"/>
  <c r="G261"/>
  <c r="G257"/>
  <c r="G255"/>
  <c r="G240"/>
  <c r="G233"/>
  <c r="G227"/>
  <c r="G215"/>
  <c r="G211"/>
  <c r="G209"/>
  <c r="G198"/>
  <c r="G196"/>
  <c r="G192"/>
  <c r="G190"/>
  <c r="G188"/>
  <c r="G184"/>
  <c r="G182"/>
  <c r="G180"/>
  <c r="G178"/>
  <c r="G176"/>
  <c r="G174"/>
  <c r="G172"/>
  <c r="G170"/>
  <c r="G168"/>
  <c r="G155"/>
  <c r="G153"/>
  <c r="G147"/>
  <c r="G145"/>
  <c r="G143"/>
  <c r="G141"/>
  <c r="G139"/>
  <c r="G135"/>
  <c r="G133"/>
  <c r="G129"/>
  <c r="G127"/>
  <c r="G123"/>
  <c r="G121"/>
  <c r="G110"/>
  <c r="G108"/>
  <c r="G104"/>
  <c r="G102"/>
  <c r="G100"/>
  <c r="G89"/>
  <c r="G87"/>
  <c r="G85"/>
  <c r="G68"/>
  <c r="G62"/>
  <c r="G56"/>
  <c r="G48"/>
  <c r="G44"/>
  <c r="G42"/>
  <c r="G38"/>
  <c r="G34"/>
  <c r="G32"/>
  <c r="G30"/>
  <c r="G28"/>
  <c r="G26"/>
  <c r="G17"/>
  <c r="G15"/>
  <c r="G11"/>
  <c r="G9"/>
  <c r="G7"/>
  <c r="G5"/>
  <c r="G1509"/>
  <c r="H1509"/>
  <c r="G1369"/>
  <c r="H1369"/>
  <c r="G1365"/>
  <c r="H1365"/>
  <c r="G1339"/>
  <c r="H1339"/>
  <c r="G1303"/>
  <c r="H1303"/>
  <c r="G1301"/>
  <c r="H1301"/>
  <c r="G1299"/>
  <c r="H1299"/>
  <c r="G1297"/>
  <c r="H1297"/>
  <c r="G1285"/>
  <c r="H1285"/>
  <c r="G1283"/>
  <c r="H1283"/>
  <c r="G1281"/>
  <c r="H1281"/>
  <c r="G1279"/>
  <c r="H1279"/>
  <c r="G1277"/>
  <c r="H1277"/>
  <c r="G1275"/>
  <c r="H1275"/>
  <c r="G1273"/>
  <c r="H1273"/>
  <c r="G1271"/>
  <c r="H1271"/>
  <c r="G1269"/>
  <c r="H1269"/>
  <c r="G1267"/>
  <c r="H1267"/>
  <c r="G1265"/>
  <c r="H1265"/>
  <c r="G1263"/>
  <c r="H1263"/>
  <c r="G1261"/>
  <c r="H1261"/>
  <c r="G1259"/>
  <c r="H1259"/>
  <c r="G1257"/>
  <c r="H1257"/>
  <c r="G1255"/>
  <c r="H1255"/>
  <c r="G1253"/>
  <c r="H1253"/>
  <c r="G1251"/>
  <c r="H1251"/>
  <c r="G1249"/>
  <c r="H1249"/>
  <c r="G1247"/>
  <c r="H1247"/>
  <c r="G1245"/>
  <c r="H1245"/>
  <c r="G1243"/>
  <c r="H1243"/>
  <c r="G1241"/>
  <c r="H1241"/>
  <c r="G1239"/>
  <c r="H1239"/>
  <c r="G1237"/>
  <c r="H1237"/>
  <c r="G1235"/>
  <c r="H1235"/>
  <c r="G1233"/>
  <c r="H1233"/>
  <c r="G1231"/>
  <c r="H1231"/>
  <c r="G1229"/>
  <c r="H1229"/>
  <c r="G1227"/>
  <c r="H1227"/>
  <c r="G1225"/>
  <c r="H1225"/>
  <c r="G1223"/>
  <c r="H1223"/>
  <c r="G1221"/>
  <c r="H1221"/>
  <c r="G1111"/>
  <c r="H1111"/>
  <c r="G1109"/>
  <c r="H1109"/>
  <c r="G1107"/>
  <c r="H1107"/>
  <c r="G1044"/>
  <c r="H1044"/>
  <c r="G1042"/>
  <c r="H1042"/>
  <c r="G1443"/>
  <c r="I1443" s="1"/>
  <c r="G1439"/>
  <c r="I1439" s="1"/>
  <c r="G1437"/>
  <c r="I1437" s="1"/>
  <c r="G1435"/>
  <c r="I1435" s="1"/>
  <c r="G1403"/>
  <c r="G1401"/>
  <c r="G1379"/>
  <c r="G1377"/>
  <c r="G1362"/>
  <c r="G1360"/>
  <c r="G1358"/>
  <c r="G1346"/>
  <c r="G1344"/>
  <c r="G1334"/>
  <c r="G1330"/>
  <c r="G1328"/>
  <c r="G1326"/>
  <c r="G1315"/>
  <c r="G1313"/>
  <c r="G1311"/>
  <c r="G1294"/>
  <c r="G1290"/>
  <c r="G1210"/>
  <c r="G1127"/>
  <c r="G1125"/>
  <c r="G1123"/>
  <c r="G1121"/>
  <c r="G1115"/>
  <c r="G1113"/>
  <c r="G1094"/>
  <c r="G1092"/>
  <c r="G1090"/>
  <c r="G1086"/>
  <c r="G1084"/>
  <c r="G1082"/>
  <c r="G1080"/>
  <c r="G1078"/>
  <c r="G1032"/>
  <c r="G1030"/>
  <c r="G1028"/>
  <c r="G1010"/>
  <c r="G1008"/>
  <c r="G989"/>
  <c r="G987"/>
  <c r="G985"/>
  <c r="G981"/>
  <c r="G1560"/>
  <c r="G1559"/>
  <c r="G1556"/>
  <c r="G1555"/>
  <c r="G1542"/>
  <c r="G1540"/>
  <c r="G1539"/>
  <c r="G1535"/>
  <c r="G1522"/>
  <c r="G1519"/>
  <c r="G1515"/>
  <c r="G1508"/>
  <c r="G1507"/>
  <c r="G1502"/>
  <c r="G1500"/>
  <c r="G1499"/>
  <c r="G1496"/>
  <c r="G1495"/>
  <c r="G1490"/>
  <c r="G1487"/>
  <c r="G1483"/>
  <c r="G1479"/>
  <c r="G1474"/>
  <c r="G1472"/>
  <c r="G1470"/>
  <c r="G1468"/>
  <c r="G1467"/>
  <c r="I1467" s="1"/>
  <c r="G1465"/>
  <c r="G1447"/>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G1055"/>
  <c r="G1053"/>
  <c r="G1051"/>
  <c r="G1047"/>
  <c r="G1045"/>
  <c r="G1043"/>
  <c r="G1022"/>
  <c r="G1020"/>
  <c r="G1018"/>
  <c r="G999"/>
  <c r="G997"/>
  <c r="G995"/>
  <c r="G993"/>
  <c r="G991"/>
  <c r="G662"/>
  <c r="G660"/>
  <c r="G658"/>
  <c r="G656"/>
  <c r="G654"/>
  <c r="G652"/>
  <c r="G650"/>
  <c r="G648"/>
  <c r="G646"/>
  <c r="G644"/>
  <c r="G622"/>
  <c r="G607"/>
  <c r="G605"/>
  <c r="G593"/>
  <c r="G591"/>
  <c r="G579"/>
  <c r="G574"/>
  <c r="G570"/>
  <c r="G564"/>
  <c r="G553"/>
  <c r="G551"/>
  <c r="G549"/>
  <c r="G547"/>
  <c r="G539"/>
  <c r="G537"/>
  <c r="G535"/>
  <c r="G527"/>
  <c r="G517"/>
  <c r="G511"/>
  <c r="G491"/>
  <c r="G489"/>
  <c r="G487"/>
  <c r="G473"/>
  <c r="G461"/>
  <c r="G436"/>
  <c r="G434"/>
  <c r="G424"/>
  <c r="G422"/>
  <c r="G416"/>
  <c r="G414"/>
  <c r="G402"/>
  <c r="G398"/>
  <c r="G396"/>
  <c r="G330"/>
  <c r="G322"/>
  <c r="G320"/>
  <c r="G308"/>
  <c r="G306"/>
  <c r="G302"/>
  <c r="G300"/>
  <c r="G298"/>
  <c r="G289"/>
  <c r="G287"/>
  <c r="G285"/>
  <c r="G271"/>
  <c r="G269"/>
  <c r="G262"/>
  <c r="G260"/>
  <c r="G256"/>
  <c r="G241"/>
  <c r="G234"/>
  <c r="G228"/>
  <c r="G216"/>
  <c r="G212"/>
  <c r="G210"/>
  <c r="G199"/>
  <c r="G197"/>
  <c r="G193"/>
  <c r="G191"/>
  <c r="G189"/>
  <c r="G185"/>
  <c r="G183"/>
  <c r="G181"/>
  <c r="G179"/>
  <c r="G177"/>
  <c r="G148"/>
  <c r="G146"/>
  <c r="G144"/>
  <c r="G142"/>
  <c r="G140"/>
  <c r="G136"/>
  <c r="G134"/>
  <c r="G130"/>
  <c r="G35"/>
  <c r="G12"/>
  <c r="G10"/>
  <c r="G8"/>
  <c r="G6"/>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B199" i="3"/>
  <c r="C450" i="37"/>
  <c r="F462" i="1"/>
  <c r="D1040" i="37"/>
  <c r="G1040" s="1"/>
  <c r="H281" i="3"/>
  <c r="G1463" i="37"/>
  <c r="H1463"/>
  <c r="G507"/>
  <c r="H507"/>
  <c r="G392"/>
  <c r="H392"/>
  <c r="G344"/>
  <c r="H344"/>
  <c r="G248"/>
  <c r="H248"/>
  <c r="G235"/>
  <c r="H235"/>
  <c r="G546"/>
  <c r="H546"/>
  <c r="C1168"/>
  <c r="G287" i="3"/>
  <c r="G1208" i="37"/>
  <c r="H1208"/>
  <c r="G160" i="3"/>
  <c r="E160" s="1"/>
  <c r="B160" s="1"/>
  <c r="G170"/>
  <c r="E170" s="1"/>
  <c r="B170" s="1"/>
  <c r="G1070" i="37"/>
  <c r="H1070"/>
  <c r="G1062"/>
  <c r="H1062"/>
  <c r="D1041"/>
  <c r="H1041" s="1"/>
  <c r="H163" i="3"/>
  <c r="F60" i="1"/>
  <c r="J55" i="42"/>
  <c r="F136" i="36"/>
  <c r="F74" i="1"/>
  <c r="F86"/>
  <c r="F142"/>
  <c r="F258"/>
  <c r="F273"/>
  <c r="F348"/>
  <c r="F372"/>
  <c r="F519"/>
  <c r="F571"/>
  <c r="F583"/>
  <c r="E302"/>
  <c r="E147"/>
  <c r="D137" i="37" s="1"/>
  <c r="G137" s="1"/>
  <c r="E134" i="1"/>
  <c r="D124" i="37" s="1"/>
  <c r="E56" i="1"/>
  <c r="D46" i="37" s="1"/>
  <c r="E487" i="1"/>
  <c r="D475" i="37" s="1"/>
  <c r="E399" i="1"/>
  <c r="D388" i="37" s="1"/>
  <c r="G388" s="1"/>
  <c r="E268" i="1"/>
  <c r="D258" i="37" s="1"/>
  <c r="E232" i="1"/>
  <c r="D222" i="37" s="1"/>
  <c r="E223" i="1"/>
  <c r="D213" i="37" s="1"/>
  <c r="E160" i="1"/>
  <c r="G24" i="3" s="1"/>
  <c r="E628" i="1"/>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H1040" i="37"/>
  <c r="G1050"/>
  <c r="H1050"/>
  <c r="F92" i="27"/>
  <c r="G1058" i="37"/>
  <c r="H1058"/>
  <c r="G1076"/>
  <c r="H1076"/>
  <c r="F124" i="27"/>
  <c r="G1112" i="37"/>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G1400"/>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H137"/>
  <c r="G120"/>
  <c r="H120"/>
  <c r="G99"/>
  <c r="H99"/>
  <c r="D56" i="1"/>
  <c r="G61" i="37"/>
  <c r="H61"/>
  <c r="G47"/>
  <c r="H47"/>
  <c r="G36"/>
  <c r="H36"/>
  <c r="C13"/>
  <c r="G161" i="3"/>
  <c r="E161" s="1"/>
  <c r="B161" s="1"/>
  <c r="G171"/>
  <c r="E171" s="1"/>
  <c r="B171" s="1"/>
  <c r="G516" i="37"/>
  <c r="H516"/>
  <c r="D487" i="1"/>
  <c r="G469" i="37"/>
  <c r="H469"/>
  <c r="C457"/>
  <c r="G163" i="3"/>
  <c r="G446" i="37"/>
  <c r="H446"/>
  <c r="G421"/>
  <c r="H421"/>
  <c r="H388"/>
  <c r="G380"/>
  <c r="H380"/>
  <c r="G356"/>
  <c r="H356"/>
  <c r="D268" i="1"/>
  <c r="G259" i="37"/>
  <c r="H259"/>
  <c r="D232" i="1"/>
  <c r="G232" i="37"/>
  <c r="H232"/>
  <c r="G208"/>
  <c r="H208"/>
  <c r="G186"/>
  <c r="H186"/>
  <c r="C150"/>
  <c r="D596" i="1"/>
  <c r="G581" i="37"/>
  <c r="H581"/>
  <c r="D570" i="1"/>
  <c r="G559" i="37"/>
  <c r="H559"/>
  <c r="C521"/>
  <c r="G165" i="3"/>
  <c r="E165" s="1"/>
  <c r="B165" s="1"/>
  <c r="G197"/>
  <c r="E197" s="1"/>
  <c r="B197" s="1"/>
  <c r="G1016" i="37"/>
  <c r="H1016"/>
  <c r="G1034"/>
  <c r="H1034"/>
  <c r="D123" i="27"/>
  <c r="G1096" i="37"/>
  <c r="H1096"/>
  <c r="E139" i="27"/>
  <c r="D1104" i="37" s="1"/>
  <c r="G1104" s="1"/>
  <c r="C1116"/>
  <c r="G1153"/>
  <c r="H1153"/>
  <c r="E234" i="27"/>
  <c r="G1201" i="37"/>
  <c r="H1201"/>
  <c r="E254" i="27"/>
  <c r="D1219" i="37" s="1"/>
  <c r="G1219" s="1"/>
  <c r="G1458"/>
  <c r="H1458"/>
  <c r="H1412"/>
  <c r="G1412"/>
  <c r="G1397"/>
  <c r="G1381"/>
  <c r="H1381"/>
  <c r="H1364"/>
  <c r="G1348"/>
  <c r="H1348"/>
  <c r="G1325"/>
  <c r="H1325"/>
  <c r="G1310"/>
  <c r="H1310"/>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G177" i="3"/>
  <c r="E177" s="1"/>
  <c r="B177" s="1"/>
  <c r="J48" i="42"/>
  <c r="F233" i="1"/>
  <c r="F245"/>
  <c r="J47" i="42"/>
  <c r="K54"/>
  <c r="F13" i="1"/>
  <c r="F29"/>
  <c r="F85"/>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01" i="1"/>
  <c r="D314"/>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G1460"/>
  <c r="I1460" s="1"/>
  <c r="H1460"/>
  <c r="G1454"/>
  <c r="I1454" s="1"/>
  <c r="H1454"/>
  <c r="G1450"/>
  <c r="I1450" s="1"/>
  <c r="H1450"/>
  <c r="I1447"/>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18"/>
  <c r="G296"/>
  <c r="G175"/>
  <c r="G328"/>
  <c r="G304"/>
  <c r="G106"/>
  <c r="G91"/>
  <c r="G76"/>
  <c r="G162"/>
  <c r="G138"/>
  <c r="G128"/>
  <c r="G33"/>
  <c r="G132"/>
  <c r="G112"/>
  <c r="G70"/>
  <c r="G64"/>
  <c r="G58"/>
  <c r="G50"/>
  <c r="G19"/>
  <c r="F647" i="1" l="1"/>
  <c r="F204"/>
  <c r="H24" i="3"/>
  <c r="E24" s="1"/>
  <c r="B24" s="1"/>
  <c r="F160" i="1"/>
  <c r="F116"/>
  <c r="H284" i="3"/>
  <c r="F151" i="27"/>
  <c r="F84"/>
  <c r="F18"/>
  <c r="G282" i="3"/>
  <c r="G1057" i="37"/>
  <c r="H1057"/>
  <c r="D1287"/>
  <c r="K47" i="42"/>
  <c r="C213" i="37"/>
  <c r="H213" s="1"/>
  <c r="F223" i="1"/>
  <c r="C124" i="37"/>
  <c r="F134" i="1"/>
  <c r="C1317" i="37"/>
  <c r="F42" i="36"/>
  <c r="C1371" i="37"/>
  <c r="F96" i="36"/>
  <c r="C291" i="37"/>
  <c r="F302" i="1"/>
  <c r="E163" i="3"/>
  <c r="B163" s="1"/>
  <c r="H1104" i="37"/>
  <c r="G4"/>
  <c r="I1448"/>
  <c r="I1451"/>
  <c r="I1455"/>
  <c r="I1461"/>
  <c r="I1464"/>
  <c r="D47" i="30"/>
  <c r="G291" i="3" s="1"/>
  <c r="E291" s="1"/>
  <c r="B291" s="1"/>
  <c r="G1049" i="37"/>
  <c r="H635"/>
  <c r="K48" i="42"/>
  <c r="C1423" i="37"/>
  <c r="J51" i="42"/>
  <c r="G1510" i="37"/>
  <c r="H1510"/>
  <c r="C355"/>
  <c r="F366" i="1"/>
  <c r="C463" i="37"/>
  <c r="F475" i="1"/>
  <c r="D1425" i="37"/>
  <c r="E12" i="33"/>
  <c r="C1140" i="37"/>
  <c r="G284" i="3"/>
  <c r="E284" s="1"/>
  <c r="B284" s="1"/>
  <c r="F175" i="27"/>
  <c r="D174"/>
  <c r="I1452" i="37"/>
  <c r="I1462"/>
  <c r="C520"/>
  <c r="F532" i="1"/>
  <c r="D531"/>
  <c r="G513" i="37"/>
  <c r="H513"/>
  <c r="D3"/>
  <c r="E12" i="1"/>
  <c r="H506" i="37"/>
  <c r="I1446"/>
  <c r="D1199"/>
  <c r="K46" i="42"/>
  <c r="G521" i="37"/>
  <c r="H521"/>
  <c r="C584"/>
  <c r="F596" i="1"/>
  <c r="I1459" i="37"/>
  <c r="H1219"/>
  <c r="G451"/>
  <c r="H451"/>
  <c r="D150"/>
  <c r="G150" s="1"/>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E639" s="1"/>
  <c r="D627" i="37" s="1"/>
  <c r="C161"/>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C290"/>
  <c r="F301" i="1"/>
  <c r="D519" i="37"/>
  <c r="E174" i="27"/>
  <c r="C558" i="37"/>
  <c r="F570" i="1"/>
  <c r="H150" i="37"/>
  <c r="C222"/>
  <c r="F232" i="1"/>
  <c r="C1457" i="37"/>
  <c r="J54" i="42"/>
  <c r="G585" i="37"/>
  <c r="H585"/>
  <c r="G1168"/>
  <c r="H1168"/>
  <c r="E74" i="27"/>
  <c r="G616" i="37"/>
  <c r="H616"/>
  <c r="G1116" l="1"/>
  <c r="K57" i="42"/>
  <c r="C1503" i="37"/>
  <c r="G1503" s="1"/>
  <c r="G1371"/>
  <c r="H1371"/>
  <c r="H1317"/>
  <c r="G1317"/>
  <c r="H124"/>
  <c r="G124"/>
  <c r="G1287"/>
  <c r="H1287"/>
  <c r="G295" i="3"/>
  <c r="E295" s="1"/>
  <c r="B295" s="1"/>
  <c r="G213" i="37"/>
  <c r="C149"/>
  <c r="D292" i="1"/>
  <c r="D293" s="1"/>
  <c r="F159"/>
  <c r="J40" i="42"/>
  <c r="C1199" i="37"/>
  <c r="F234" i="27"/>
  <c r="J46" i="42"/>
  <c r="C1039" i="37"/>
  <c r="J44" i="42"/>
  <c r="F74" i="27"/>
  <c r="D1139" i="37"/>
  <c r="K45" i="42"/>
  <c r="E173" i="27"/>
  <c r="D1138" i="37" s="1"/>
  <c r="G290"/>
  <c r="C342"/>
  <c r="D411" i="1"/>
  <c r="F353"/>
  <c r="D978" i="37"/>
  <c r="H978" s="1"/>
  <c r="E12" i="27"/>
  <c r="K43" i="42"/>
  <c r="G412" i="37"/>
  <c r="H412"/>
  <c r="C1424"/>
  <c r="J52" i="42"/>
  <c r="D1423" i="37"/>
  <c r="G299" i="3" s="1"/>
  <c r="E299" s="1"/>
  <c r="B299" s="1"/>
  <c r="K51" i="42"/>
  <c r="G1396" i="37"/>
  <c r="H1396"/>
  <c r="B29" i="42"/>
  <c r="H1503" i="37"/>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D1039" i="37"/>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H1423" l="1"/>
  <c r="B33" i="42"/>
  <c r="K6" i="37" s="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H2"/>
  <c r="G2"/>
  <c r="C627"/>
  <c r="F639" i="1"/>
  <c r="C626" i="37"/>
  <c r="F638" i="1"/>
  <c r="G1139" i="37"/>
  <c r="H1139"/>
  <c r="C399"/>
  <c r="F410" i="1"/>
  <c r="D404" i="37"/>
  <c r="E642" i="1"/>
  <c r="H1199" i="37"/>
  <c r="G1199"/>
  <c r="G149"/>
  <c r="H149"/>
  <c r="N3" i="3" l="1"/>
  <c r="E262"/>
  <c r="C406" i="37"/>
  <c r="D630"/>
  <c r="C284"/>
  <c r="F294" i="1"/>
  <c r="B289" i="3"/>
  <c r="E288"/>
  <c r="E33" i="42" s="1"/>
  <c r="G1138" i="37"/>
  <c r="H1138"/>
  <c r="G404"/>
  <c r="H404"/>
  <c r="G400"/>
  <c r="H400"/>
  <c r="G627"/>
  <c r="H627"/>
  <c r="D405"/>
  <c r="E643" i="1"/>
  <c r="E644" s="1"/>
  <c r="E418"/>
  <c r="D407" i="37" s="1"/>
  <c r="E417" i="1"/>
  <c r="D406" i="37" s="1"/>
  <c r="G399"/>
  <c r="H399"/>
  <c r="G626"/>
  <c r="H626"/>
  <c r="B262" i="3"/>
  <c r="G283" i="37"/>
  <c r="H283"/>
  <c r="G977"/>
  <c r="B27" i="42"/>
  <c r="H977" i="37"/>
  <c r="G267" i="3" s="1"/>
  <c r="E267" s="1"/>
  <c r="B267" s="1"/>
  <c r="G282" i="37"/>
  <c r="H282"/>
  <c r="C630"/>
  <c r="F642" i="1"/>
  <c r="E297" i="3"/>
  <c r="E29" i="42" s="1"/>
  <c r="B298" i="3"/>
  <c r="C405" i="37"/>
  <c r="D418" i="1"/>
  <c r="D643"/>
  <c r="F416"/>
  <c r="G294" i="3"/>
  <c r="E294" s="1"/>
  <c r="B294" s="1"/>
  <c r="G293"/>
  <c r="E293" s="1"/>
  <c r="F417" i="1" l="1"/>
  <c r="E4" i="27"/>
  <c r="L34" i="37" s="1"/>
  <c r="D632"/>
  <c r="G630"/>
  <c r="H630"/>
  <c r="C631"/>
  <c r="D645" i="1"/>
  <c r="F643"/>
  <c r="E292" i="3"/>
  <c r="E31" i="42" s="1"/>
  <c r="B293" i="3"/>
  <c r="C407" i="37"/>
  <c r="F418" i="1"/>
  <c r="D644"/>
  <c r="G405" i="37"/>
  <c r="H405"/>
  <c r="D631"/>
  <c r="E645" i="1"/>
  <c r="E648" s="1"/>
  <c r="K3" i="37"/>
  <c r="L3"/>
  <c r="M3" i="3"/>
  <c r="E261"/>
  <c r="E27" i="42" s="1"/>
  <c r="G284" i="37"/>
  <c r="H284"/>
  <c r="G406"/>
  <c r="H406"/>
  <c r="C632" l="1"/>
  <c r="D648" i="1"/>
  <c r="F644"/>
  <c r="D633" i="37"/>
  <c r="E649" i="1"/>
  <c r="G631" i="37"/>
  <c r="H631"/>
  <c r="D636"/>
  <c r="K41" i="42"/>
  <c r="G407" i="37"/>
  <c r="H407"/>
  <c r="C633"/>
  <c r="D649" i="1"/>
  <c r="F645"/>
  <c r="Q19" i="3" l="1"/>
  <c r="D637" i="37"/>
  <c r="K42" i="42"/>
  <c r="C637" i="37"/>
  <c r="F649" i="1"/>
  <c r="J42" i="42"/>
  <c r="C636" i="37"/>
  <c r="G157" i="3" s="1"/>
  <c r="E157" s="1"/>
  <c r="F648" i="1"/>
  <c r="J41" i="42"/>
  <c r="G633" i="37"/>
  <c r="H633"/>
  <c r="G632"/>
  <c r="H632"/>
  <c r="B25" i="42" l="1"/>
  <c r="J3" i="3" s="1"/>
  <c r="G637" i="37"/>
  <c r="H637"/>
  <c r="B157" i="3"/>
  <c r="G636" i="37"/>
  <c r="H636"/>
  <c r="K29" l="1"/>
  <c r="L28"/>
  <c r="G8" i="3" s="1"/>
  <c r="E8" s="1"/>
  <c r="B8" s="1"/>
  <c r="L2" i="37"/>
  <c r="K2"/>
  <c r="H158" i="3"/>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<sst xmlns="http://schemas.openxmlformats.org/spreadsheetml/2006/main" count="4758" uniqueCount="4300">
  <si>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</si>
  <si>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</si>
  <si>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</si>
  <si>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</si>
  <si>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</si>
  <si>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</si>
  <si>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</si>
  <si>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</si>
  <si>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</si>
  <si>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</si>
  <si>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</si>
  <si>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</si>
  <si>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</si>
  <si>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</si>
  <si>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</si>
  <si>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</si>
  <si>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</si>
  <si>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</si>
  <si>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</si>
  <si>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</si>
  <si>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</si>
  <si>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</si>
  <si>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</si>
  <si>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</si>
  <si>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</si>
  <si>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</si>
  <si>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</si>
  <si>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</si>
  <si>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</si>
  <si>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</si>
  <si>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</si>
  <si>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</si>
  <si>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</si>
  <si>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</si>
  <si>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</si>
  <si>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</si>
  <si>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</si>
  <si>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</si>
  <si>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</si>
  <si>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</si>
  <si>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</si>
  <si>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</si>
  <si>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</si>
  <si>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</si>
  <si>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</si>
  <si>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</si>
  <si>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</si>
  <si>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</si>
  <si>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</si>
  <si>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</si>
  <si>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</si>
  <si>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</si>
  <si>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</si>
  <si>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</si>
  <si>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</si>
  <si>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</si>
  <si>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</si>
  <si>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</si>
  <si>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</si>
  <si>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</si>
  <si>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</si>
  <si>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</si>
  <si>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</si>
  <si>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</si>
  <si>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</si>
  <si>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</si>
  <si>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</si>
  <si>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</si>
  <si>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</si>
  <si>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</si>
  <si>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</si>
  <si>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</si>
  <si>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</si>
  <si>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</si>
  <si>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</si>
  <si>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</si>
  <si>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</si>
  <si>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</si>
  <si>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</si>
  <si>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</si>
  <si>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</si>
  <si>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</si>
  <si>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</si>
  <si>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</si>
  <si>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</si>
  <si>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</si>
  <si>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</si>
  <si>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</si>
  <si>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</si>
  <si>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</si>
  <si>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</si>
  <si>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</si>
  <si>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</si>
  <si>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</si>
  <si>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</si>
  <si>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</si>
  <si>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</si>
  <si>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</si>
  <si>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</si>
  <si>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</si>
  <si>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</si>
  <si>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</si>
  <si>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</si>
  <si>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</si>
  <si>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</si>
  <si>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</si>
  <si>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</si>
  <si>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</si>
  <si>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</si>
  <si>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</si>
  <si>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</si>
  <si>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</si>
  <si>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</si>
  <si>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</si>
  <si>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</si>
  <si>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</si>
  <si>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</si>
  <si>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</si>
  <si>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</si>
  <si>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</si>
  <si>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</si>
  <si>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</si>
  <si>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</si>
  <si>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</si>
  <si>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</si>
  <si>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</si>
  <si>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</si>
  <si>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</si>
  <si>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</si>
  <si>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</si>
  <si>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</si>
  <si>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</si>
  <si>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</si>
  <si>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</si>
  <si>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</si>
  <si>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</si>
  <si>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</si>
  <si>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</si>
  <si>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</si>
  <si>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</si>
  <si>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</si>
  <si>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</si>
  <si>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</si>
  <si>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</si>
  <si>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</si>
  <si>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</si>
  <si>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</si>
  <si>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</si>
  <si>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</si>
  <si>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</si>
  <si>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</si>
  <si>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</si>
  <si>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</si>
  <si>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</si>
  <si>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</si>
  <si>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</si>
  <si>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</si>
  <si>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</si>
  <si>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</si>
  <si>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</si>
  <si>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</si>
  <si>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</si>
  <si>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</si>
  <si>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</si>
  <si>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</si>
  <si>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</si>
  <si>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</si>
  <si>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</si>
  <si>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</si>
  <si>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</si>
  <si>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</si>
  <si>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</si>
  <si>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</si>
  <si>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</si>
  <si>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</si>
  <si>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</si>
  <si>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</si>
  <si>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</si>
  <si>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</si>
  <si>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</si>
  <si>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</si>
  <si>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</si>
  <si>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</si>
  <si>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</si>
  <si>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</si>
  <si>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</si>
  <si>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</si>
  <si>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</si>
  <si>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</si>
  <si>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</si>
  <si>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</si>
  <si>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</si>
  <si>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</si>
  <si>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</si>
  <si>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</si>
  <si>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</si>
  <si>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</si>
  <si>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</si>
  <si>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</si>
  <si>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</si>
  <si>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</si>
  <si>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</si>
  <si>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</si>
  <si>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</si>
  <si>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</si>
  <si>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</si>
  <si>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</si>
  <si>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</si>
  <si>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</si>
  <si>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</si>
  <si>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</si>
  <si>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</si>
  <si>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</si>
  <si>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</si>
  <si>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</si>
  <si>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</si>
  <si>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</si>
  <si>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</si>
  <si>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</si>
  <si>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</si>
  <si>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</si>
  <si>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</si>
  <si>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</si>
  <si>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</si>
  <si>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</si>
  <si>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</si>
  <si>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</si>
  <si>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</si>
  <si>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</si>
  <si>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</si>
  <si>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</si>
  <si>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</si>
  <si>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</si>
  <si>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</si>
  <si>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</si>
  <si>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</si>
  <si>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</si>
  <si>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</si>
  <si>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</si>
  <si>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</si>
  <si>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</si>
  <si>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</si>
  <si>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</si>
  <si>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</si>
  <si>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</si>
  <si>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</si>
  <si>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</si>
  <si>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</si>
  <si>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</si>
  <si>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</si>
  <si>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</si>
  <si>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</si>
  <si>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</si>
  <si>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</si>
  <si>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</si>
  <si>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</si>
  <si>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</si>
  <si>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</si>
  <si>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</si>
  <si>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</si>
  <si>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</si>
  <si>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</si>
  <si>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</si>
  <si>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</si>
  <si>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</si>
  <si>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</si>
  <si>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</si>
  <si>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</si>
  <si>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</si>
  <si>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</si>
  <si>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</si>
  <si>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</si>
  <si>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</si>
  <si>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</si>
  <si>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</si>
  <si>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</si>
  <si>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</si>
  <si>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</si>
  <si>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</si>
  <si>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</si>
  <si>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</si>
  <si>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</si>
  <si>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</si>
  <si>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</si>
  <si>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</si>
  <si>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</si>
  <si>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</si>
  <si>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</si>
  <si>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</si>
  <si>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</si>
  <si>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</si>
  <si>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</si>
  <si>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</si>
  <si>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</si>
  <si>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</si>
  <si>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</si>
  <si>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</si>
  <si>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</si>
  <si>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</si>
  <si>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</si>
  <si>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</si>
  <si>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</si>
  <si>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</si>
  <si>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</si>
  <si>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</si>
  <si>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</si>
  <si>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</si>
  <si>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</si>
  <si>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</si>
  <si>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</si>
  <si>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</si>
  <si>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</si>
  <si>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</si>
  <si>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</si>
  <si>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</si>
  <si>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</si>
  <si>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</si>
  <si>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</si>
  <si>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</si>
  <si>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</si>
  <si>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</si>
  <si>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</si>
  <si>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</si>
  <si>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</si>
  <si>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</si>
  <si>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</si>
  <si>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</si>
  <si>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</si>
  <si>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</si>
  <si>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</si>
  <si>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</si>
  <si>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</si>
  <si>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</si>
  <si>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</si>
  <si>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</si>
  <si>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</si>
  <si>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</si>
  <si>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</si>
  <si>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</si>
  <si>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</si>
  <si>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</si>
  <si>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</si>
  <si>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</si>
  <si>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</si>
  <si>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</si>
  <si>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</si>
  <si>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</si>
  <si>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</si>
  <si>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</si>
  <si>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</si>
  <si>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</si>
  <si>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</si>
  <si>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</si>
  <si>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</si>
  <si>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</si>
  <si>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</si>
  <si>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</si>
  <si>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</si>
  <si>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</si>
  <si>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</si>
  <si>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</si>
  <si>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</si>
  <si>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</si>
  <si>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</si>
  <si>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</si>
  <si>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</si>
  <si>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</si>
  <si>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</si>
  <si>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</si>
  <si>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</si>
  <si>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</si>
  <si>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</si>
  <si>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</si>
  <si>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</si>
  <si>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</si>
  <si>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</si>
  <si>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</si>
  <si>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</si>
  <si>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</si>
  <si>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</si>
  <si>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</si>
  <si>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</si>
  <si>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</si>
  <si>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</si>
  <si>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</si>
  <si>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</si>
  <si>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</si>
  <si>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</si>
  <si>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</si>
  <si>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</si>
  <si>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</si>
  <si>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</si>
  <si>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</si>
  <si>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</si>
  <si>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</si>
  <si>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</si>
  <si>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</si>
  <si>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</si>
  <si>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</si>
  <si>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</si>
  <si>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</si>
  <si>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</si>
  <si>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</si>
  <si>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</si>
  <si>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</si>
  <si>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</si>
  <si>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</si>
  <si>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</si>
  <si>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</si>
  <si>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</si>
  <si>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</si>
  <si>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</si>
  <si>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</si>
  <si>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</si>
  <si>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</si>
  <si>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</si>
  <si>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</si>
  <si>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</si>
  <si>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</si>
  <si>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</si>
  <si>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</si>
  <si>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</si>
  <si>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</si>
  <si>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</si>
  <si>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</si>
  <si>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</si>
  <si>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</si>
  <si>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</si>
  <si>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</si>
  <si>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</si>
  <si>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</si>
  <si>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</si>
  <si>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</si>
  <si>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</si>
  <si>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</si>
  <si>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</si>
  <si>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</si>
  <si>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</si>
  <si>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</si>
  <si>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</si>
  <si>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</si>
  <si>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</si>
  <si>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</si>
  <si>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</si>
  <si>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</si>
  <si>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</si>
  <si>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</si>
  <si>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</si>
  <si>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</si>
  <si>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</si>
  <si>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</si>
  <si>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</si>
  <si>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</si>
  <si>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</si>
  <si>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</si>
  <si>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</si>
  <si>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</si>
  <si>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</si>
  <si>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</si>
  <si>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</si>
  <si>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</si>
  <si>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</si>
  <si>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</si>
  <si>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</si>
  <si>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</si>
  <si>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</si>
  <si>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</si>
  <si>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</si>
  <si>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</si>
  <si>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</si>
  <si>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</si>
  <si>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</si>
  <si>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</si>
  <si>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</si>
  <si>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</si>
  <si>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</si>
  <si>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</si>
  <si>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</si>
  <si>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</si>
  <si>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</si>
  <si>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</si>
  <si>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</si>
  <si>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</si>
  <si>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</si>
  <si>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</si>
  <si>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</si>
  <si>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</si>
  <si>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</si>
  <si>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</si>
  <si>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</si>
  <si>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</si>
  <si>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</si>
  <si>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</si>
  <si>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</si>
  <si>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</si>
  <si>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</si>
  <si>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</si>
  <si>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</si>
  <si>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</si>
  <si>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</si>
  <si>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</si>
  <si>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</si>
  <si>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</si>
  <si>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</si>
  <si>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</si>
  <si>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</si>
  <si>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</si>
  <si>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</si>
  <si>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</si>
  <si>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</si>
  <si>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</si>
  <si>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</si>
  <si>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</si>
  <si>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</si>
  <si>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</si>
  <si>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</si>
  <si>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</si>
  <si>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</si>
  <si>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</si>
  <si>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</si>
  <si>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</si>
  <si>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</si>
  <si>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</si>
  <si>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</si>
  <si>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</si>
  <si>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</si>
  <si>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</si>
  <si>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</si>
  <si>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</si>
  <si>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</si>
  <si>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</si>
  <si>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</si>
  <si>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</si>
  <si>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</si>
  <si>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</si>
  <si>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</si>
  <si>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</si>
  <si>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</si>
  <si>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</si>
  <si>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</si>
  <si>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</si>
  <si>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</si>
  <si>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</si>
  <si>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</si>
  <si>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</si>
  <si>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</si>
  <si>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</si>
  <si>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</si>
  <si>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</si>
  <si>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</si>
  <si>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</si>
  <si>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</si>
  <si>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</si>
  <si>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</si>
  <si>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</si>
  <si>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</si>
  <si>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</si>
  <si>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</si>
  <si>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</si>
  <si>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</si>
  <si>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</si>
  <si>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</si>
  <si>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</si>
  <si>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</si>
  <si>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</si>
  <si>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</si>
  <si>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</si>
  <si>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</si>
  <si>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</si>
  <si>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</si>
  <si>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</si>
  <si>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</si>
  <si>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</si>
  <si>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</si>
  <si>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</si>
  <si>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</si>
  <si>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</si>
  <si>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</si>
  <si>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</si>
  <si>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</si>
  <si>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</si>
  <si>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</si>
  <si>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</si>
  <si>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</si>
  <si>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</si>
  <si>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</si>
  <si>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</si>
  <si>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</si>
  <si>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</si>
  <si>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</si>
  <si>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</si>
  <si>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</si>
  <si>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</si>
  <si>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</si>
  <si>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</si>
  <si>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</si>
  <si>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</si>
  <si>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</si>
  <si>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</si>
  <si>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</si>
  <si>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</si>
  <si>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</si>
  <si>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</si>
  <si>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</si>
  <si>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</si>
  <si>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</si>
  <si>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</si>
  <si>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</si>
  <si>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</si>
  <si>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</si>
  <si>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</si>
  <si>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</si>
  <si>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</si>
  <si>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</si>
  <si>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</si>
  <si>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</si>
  <si>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</si>
  <si>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</si>
  <si>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</si>
  <si>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</si>
  <si>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</si>
  <si>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</si>
  <si>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</si>
  <si>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</si>
  <si>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</si>
  <si>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</si>
  <si>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</si>
  <si>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</si>
  <si>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</si>
  <si>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</si>
  <si>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</si>
  <si>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</si>
  <si>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</si>
  <si>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</si>
  <si>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</si>
  <si>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</si>
  <si>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</si>
  <si>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</si>
  <si>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</si>
  <si>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</si>
  <si>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</si>
  <si>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</si>
  <si>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</si>
  <si>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</si>
  <si>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</si>
  <si>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</si>
  <si>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</si>
  <si>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</si>
  <si>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</si>
  <si>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</si>
  <si>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</si>
  <si>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</si>
  <si>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</si>
  <si>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</si>
  <si>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</si>
  <si>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</si>
  <si>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</si>
  <si>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</si>
  <si>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</si>
  <si>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</si>
  <si>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</si>
  <si>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</si>
  <si>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</si>
  <si>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</si>
  <si>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</si>
  <si>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</si>
  <si>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</si>
  <si>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</si>
  <si>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</si>
  <si>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</si>
  <si>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</si>
  <si>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</si>
  <si>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</si>
  <si>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</si>
  <si>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</si>
  <si>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</si>
  <si>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</si>
  <si>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</si>
  <si>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</si>
  <si>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</si>
  <si>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</si>
  <si>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</si>
  <si>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</si>
  <si>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</si>
  <si>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</si>
  <si>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</si>
  <si>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</si>
  <si>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</si>
  <si>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</si>
  <si>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</si>
  <si>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</si>
  <si>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</si>
  <si>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</si>
  <si>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</si>
  <si>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</si>
  <si>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</si>
  <si>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</si>
  <si>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</si>
  <si>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</si>
  <si>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</si>
  <si>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</si>
  <si>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</si>
  <si>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</si>
  <si>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</si>
  <si>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</si>
  <si>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</si>
  <si>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</si>
  <si>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</si>
  <si>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</si>
  <si>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</si>
  <si>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</si>
  <si>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</si>
  <si>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</si>
  <si>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</si>
  <si>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</si>
  <si>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</si>
  <si>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</si>
  <si>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</si>
  <si>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</si>
  <si>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</si>
  <si>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</si>
  <si>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</si>
  <si>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</si>
  <si>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</si>
  <si>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</si>
  <si>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</si>
  <si>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</si>
  <si>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</si>
  <si>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</si>
  <si>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</si>
  <si>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</si>
  <si>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</si>
  <si>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</si>
  <si>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</si>
  <si>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</si>
  <si>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</si>
  <si>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</si>
  <si>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</si>
  <si>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</si>
  <si>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</si>
  <si>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</si>
  <si>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</si>
  <si>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</si>
  <si>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</si>
  <si>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</si>
  <si>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</si>
  <si>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</si>
  <si>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</si>
  <si>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</si>
  <si>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</si>
  <si>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</si>
  <si>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</si>
  <si>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</si>
  <si>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</si>
  <si>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</si>
  <si>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</si>
  <si>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</si>
  <si>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</si>
  <si>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</si>
  <si>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</si>
  <si>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</si>
  <si>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</si>
  <si>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</si>
  <si>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</si>
  <si>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</si>
  <si>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</si>
  <si>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</si>
  <si>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</si>
  <si>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</si>
  <si>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</si>
  <si>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</si>
  <si>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</si>
  <si>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</si>
  <si>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</si>
  <si>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</si>
  <si>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</si>
  <si>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</si>
  <si>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</si>
  <si>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</si>
  <si>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</si>
  <si>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</si>
  <si>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</si>
  <si>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</si>
  <si>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</si>
  <si>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</si>
  <si>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</si>
  <si>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</si>
  <si>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</si>
  <si>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</si>
  <si>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</si>
  <si>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</si>
  <si>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</si>
  <si>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</si>
  <si>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</si>
  <si>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</si>
  <si>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</si>
  <si>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</si>
  <si>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</si>
  <si>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</si>
  <si>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</si>
  <si>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</si>
  <si>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</si>
  <si>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</si>
  <si>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</si>
  <si>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</si>
  <si>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</si>
  <si>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</si>
  <si>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</si>
  <si>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</si>
  <si>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</si>
  <si>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</si>
  <si>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</si>
  <si>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</si>
  <si>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</si>
  <si>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</si>
  <si>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</si>
  <si>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</si>
  <si>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</si>
  <si>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</si>
  <si>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</si>
  <si>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</si>
  <si>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</si>
  <si>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</si>
  <si>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</si>
  <si>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</si>
  <si>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</si>
  <si>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</si>
  <si>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</si>
  <si>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</si>
  <si>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</si>
  <si>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</si>
  <si>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</si>
  <si>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</si>
  <si>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</si>
  <si>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</si>
  <si>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</si>
  <si>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</si>
  <si>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</si>
  <si>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</si>
  <si>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</si>
  <si>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</si>
  <si>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</si>
  <si>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</si>
  <si>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</si>
  <si>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</si>
  <si>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</si>
  <si>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</si>
  <si>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</si>
  <si>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</si>
  <si>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</si>
  <si>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</si>
  <si>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</si>
  <si>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</si>
  <si>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</si>
  <si>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</si>
  <si>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</si>
  <si>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</si>
  <si>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</si>
  <si>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</si>
  <si>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</si>
  <si>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</si>
  <si>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</si>
  <si>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</si>
  <si>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</si>
  <si>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</si>
  <si>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</si>
  <si>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</si>
  <si>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</si>
  <si>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</si>
  <si>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</si>
  <si>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</si>
  <si>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</si>
  <si>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</si>
  <si>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</si>
  <si>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</si>
  <si>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</si>
  <si>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</si>
  <si>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</si>
  <si>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</si>
  <si>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</si>
  <si>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</si>
  <si>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</si>
  <si>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</si>
  <si>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</si>
  <si>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</si>
  <si>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</si>
  <si>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</si>
  <si>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</si>
  <si>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</si>
  <si>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</si>
  <si>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</si>
  <si>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</si>
  <si>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</si>
  <si>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</si>
  <si>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</si>
  <si>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</si>
  <si>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</si>
  <si>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</si>
  <si>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</si>
  <si>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</si>
  <si>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</si>
  <si>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</si>
  <si>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</si>
  <si>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</si>
  <si>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</si>
  <si>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</si>
  <si>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</si>
  <si>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</si>
  <si>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</si>
  <si>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</si>
  <si>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</si>
  <si>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</si>
  <si>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</si>
  <si>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</si>
  <si>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</si>
  <si>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</si>
  <si>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</si>
  <si>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</si>
  <si>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</si>
  <si>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</si>
  <si>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</si>
  <si>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</si>
  <si>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</si>
  <si>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</si>
  <si>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</si>
  <si>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</si>
  <si>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</si>
  <si>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</si>
  <si>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</si>
  <si>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</si>
  <si>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</si>
  <si>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</si>
  <si>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</si>
  <si>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</si>
  <si>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</si>
  <si>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</si>
  <si>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</si>
  <si>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</si>
  <si>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</si>
  <si>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</si>
  <si>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</si>
  <si>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</si>
  <si>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</si>
  <si>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</si>
  <si>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</si>
  <si>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</si>
  <si>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</si>
  <si>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</si>
  <si>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</si>
  <si>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</si>
  <si>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</si>
  <si>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</si>
  <si>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</si>
  <si>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</si>
  <si>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</si>
  <si>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</si>
  <si>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</si>
  <si>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</si>
  <si>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</si>
  <si>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</si>
  <si>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</si>
  <si>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</si>
  <si>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</si>
  <si>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</si>
  <si>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</si>
  <si>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</si>
  <si>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</si>
  <si>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</si>
  <si>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</si>
  <si>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</si>
  <si>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</si>
  <si>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</si>
  <si>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</si>
  <si>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</si>
  <si>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</si>
  <si>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</si>
  <si>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</si>
  <si>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</si>
  <si>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</si>
  <si>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</si>
  <si>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</si>
  <si>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</si>
  <si>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</si>
  <si>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</si>
  <si>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</si>
  <si>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</si>
  <si>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</si>
  <si>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</si>
  <si>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</si>
  <si>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</si>
  <si>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</si>
  <si>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</si>
  <si>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</si>
  <si>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</si>
  <si>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</si>
  <si>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</si>
  <si>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</si>
  <si>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</si>
  <si>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</si>
  <si>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</si>
  <si>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</si>
  <si>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</si>
  <si>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</si>
  <si>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</si>
  <si>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</si>
  <si>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</si>
  <si>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</si>
  <si>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</si>
  <si>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</si>
  <si>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</si>
  <si>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</si>
  <si>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</si>
  <si>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</si>
  <si>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</si>
  <si>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</si>
  <si>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</si>
  <si>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</si>
  <si>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</si>
  <si>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</si>
  <si>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</si>
  <si>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</si>
  <si>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</si>
  <si>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</si>
  <si>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</si>
  <si>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</si>
  <si>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</si>
  <si>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</si>
  <si>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</si>
  <si>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</si>
  <si>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</si>
  <si>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</si>
  <si>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</si>
  <si>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</si>
  <si>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</si>
  <si>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</si>
  <si>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</si>
  <si>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</si>
  <si>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</si>
  <si>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</si>
  <si>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</si>
  <si>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</si>
  <si>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</si>
  <si>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</si>
  <si>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</si>
  <si>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</si>
  <si>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</si>
  <si>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</si>
  <si>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</si>
  <si>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</si>
  <si>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</si>
  <si>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</si>
  <si>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</si>
  <si>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</si>
  <si>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</si>
  <si>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</si>
  <si>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</si>
  <si>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</si>
  <si>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</si>
  <si>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</si>
  <si>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</si>
  <si>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</si>
  <si>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</si>
  <si>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</si>
  <si>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</si>
  <si>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</si>
  <si>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</si>
  <si>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</si>
  <si>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</si>
  <si>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</si>
  <si>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</si>
  <si>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</si>
  <si>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</si>
  <si>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</si>
  <si>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</si>
  <si>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</si>
  <si>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</si>
  <si>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</si>
  <si>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</si>
  <si>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</si>
  <si>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</si>
  <si>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</si>
  <si>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</si>
  <si>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</si>
  <si>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</si>
  <si>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</si>
  <si>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</si>
  <si>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</si>
  <si>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</si>
  <si>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</si>
  <si>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</si>
  <si>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</si>
  <si>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</si>
  <si>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</si>
  <si>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</si>
  <si>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</si>
  <si>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</si>
  <si>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</si>
  <si>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</si>
  <si>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</si>
  <si>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</si>
  <si>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</si>
  <si>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</si>
  <si>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</si>
  <si>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</si>
  <si>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</si>
  <si>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</si>
  <si>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</si>
  <si>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</si>
  <si>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</si>
  <si>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</si>
  <si>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</si>
  <si>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</si>
  <si>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</si>
  <si>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</si>
  <si>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</si>
  <si>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</si>
  <si>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</si>
  <si>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</si>
  <si>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</si>
  <si>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</si>
  <si>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</si>
  <si>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</si>
  <si>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</si>
  <si>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</si>
  <si>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</si>
  <si>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</si>
  <si>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</si>
  <si>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</si>
  <si>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</si>
  <si>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</si>
  <si>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</si>
  <si>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</si>
  <si>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</si>
  <si>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</si>
  <si>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</si>
  <si>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</si>
  <si>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</si>
  <si>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</si>
  <si>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</si>
  <si>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</si>
  <si>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</si>
  <si>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</si>
  <si>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</si>
  <si>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</si>
  <si>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</si>
  <si>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</si>
  <si>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</si>
  <si>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</si>
  <si>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</si>
  <si>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</si>
  <si>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</si>
  <si>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</si>
  <si>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</si>
  <si>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</si>
  <si>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</si>
  <si>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</si>
  <si>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</si>
  <si>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</si>
  <si>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</si>
  <si>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</si>
  <si>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</si>
  <si>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</si>
  <si>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</si>
  <si>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</si>
  <si>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</si>
  <si>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</si>
  <si>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</si>
  <si>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</si>
  <si>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</si>
  <si>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</si>
  <si>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</si>
  <si>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</si>
  <si>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</si>
  <si>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</si>
  <si>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</si>
  <si>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</si>
  <si>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</si>
  <si>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</si>
  <si>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</si>
  <si>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</si>
  <si>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</si>
  <si>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</si>
  <si>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</si>
  <si>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</si>
  <si>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</si>
  <si>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</si>
  <si>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</si>
  <si>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</si>
  <si>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</si>
  <si>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</si>
  <si>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</si>
  <si>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</si>
  <si>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</si>
  <si>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</si>
  <si>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</si>
  <si>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</si>
  <si>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</si>
  <si>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</si>
  <si>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</si>
  <si>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</si>
  <si>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</si>
  <si>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</si>
  <si>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</si>
  <si>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</si>
  <si>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</si>
  <si>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</si>
  <si>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</si>
  <si>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</si>
  <si>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</si>
  <si>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</si>
  <si>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</si>
  <si>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</si>
  <si>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</si>
  <si>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</si>
  <si>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</si>
  <si>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</si>
  <si>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</si>
  <si>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</si>
  <si>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</si>
  <si>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</si>
  <si>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</si>
  <si>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</si>
  <si>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</si>
  <si>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</si>
  <si>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</si>
  <si>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</si>
  <si>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</si>
  <si>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</si>
  <si>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</si>
  <si>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</si>
  <si>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</si>
  <si>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</si>
  <si>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</si>
  <si>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</si>
  <si>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</si>
  <si>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</si>
  <si>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</si>
  <si>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</si>
  <si>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</si>
  <si>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</si>
  <si>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</si>
  <si>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</si>
  <si>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</si>
  <si>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</si>
  <si>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</si>
  <si>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</si>
  <si>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</si>
  <si>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</si>
  <si>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</si>
  <si>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</si>
  <si>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</si>
  <si>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</si>
  <si>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</si>
  <si>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</si>
  <si>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</si>
  <si>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</si>
  <si>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</si>
  <si>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</si>
  <si>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</si>
  <si>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</si>
  <si>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</si>
  <si>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</si>
  <si>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</si>
  <si>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</si>
  <si>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</si>
  <si>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</si>
  <si>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</si>
  <si>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</si>
  <si>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</si>
  <si>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</si>
  <si>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</si>
  <si>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</si>
  <si>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</si>
  <si>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</si>
  <si>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</si>
  <si>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</si>
  <si>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</si>
  <si>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</si>
  <si>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</si>
  <si>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</si>
  <si>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</si>
  <si>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</si>
  <si>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</si>
  <si>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</si>
  <si>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</si>
  <si>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</si>
  <si>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</si>
  <si>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</si>
  <si>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</si>
  <si>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</si>
  <si>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</si>
  <si>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</si>
  <si>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</si>
  <si>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</si>
  <si>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</si>
  <si>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</si>
  <si>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</si>
  <si>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</si>
  <si>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</si>
  <si>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</si>
  <si>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</si>
  <si>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</si>
  <si>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</si>
  <si>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</si>
  <si>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</si>
  <si>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</si>
  <si>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</si>
  <si>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</si>
  <si>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</si>
  <si>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</si>
  <si>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</si>
  <si>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</si>
  <si>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</si>
  <si>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</si>
  <si>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</si>
  <si>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</si>
  <si>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</si>
  <si>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</si>
  <si>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</si>
  <si>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</si>
  <si>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</si>
  <si>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</si>
  <si>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</si>
  <si>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</si>
  <si>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</si>
  <si>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</si>
  <si>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</si>
  <si>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</si>
  <si>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</si>
  <si>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</si>
  <si>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</si>
  <si>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</si>
  <si>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</si>
  <si>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</si>
  <si>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</si>
  <si>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</si>
  <si>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</si>
  <si>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</si>
  <si>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</si>
  <si>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</si>
  <si>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</si>
  <si>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</si>
  <si>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</si>
  <si>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</si>
  <si>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</si>
  <si>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</si>
  <si>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</si>
  <si>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</si>
  <si>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</si>
  <si>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</si>
  <si>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</si>
  <si>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</si>
  <si>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</si>
  <si>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</si>
  <si>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</si>
  <si>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</si>
  <si>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</si>
  <si>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</si>
  <si>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</si>
  <si>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</si>
  <si>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</si>
  <si>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</si>
  <si>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</si>
  <si>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</si>
  <si>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</si>
  <si>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</si>
  <si>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</si>
  <si>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</si>
  <si>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</si>
  <si>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</si>
  <si>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</si>
  <si>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</si>
  <si>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</si>
  <si>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</si>
  <si>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</si>
  <si>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</si>
  <si>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</si>
  <si>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</si>
  <si>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</si>
  <si>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</si>
  <si>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</si>
  <si>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</si>
  <si>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</si>
  <si>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</si>
  <si>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</si>
  <si>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</si>
  <si>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</si>
  <si>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</si>
  <si>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</si>
  <si>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</si>
  <si>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</si>
  <si>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</si>
  <si>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</si>
  <si>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</si>
  <si>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</si>
  <si>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</si>
  <si>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</si>
  <si>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</si>
  <si>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</si>
  <si>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</si>
  <si>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</si>
  <si>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</si>
  <si>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</si>
  <si>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</si>
  <si>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</si>
  <si>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</si>
  <si>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</si>
  <si>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</si>
  <si>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</si>
  <si>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</si>
  <si>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</si>
  <si>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</si>
  <si>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</si>
  <si>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</si>
  <si>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</si>
  <si>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</si>
  <si>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</si>
  <si>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</si>
  <si>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</si>
  <si>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</si>
  <si>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</si>
  <si>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</si>
  <si>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</si>
  <si>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</si>
  <si>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</si>
  <si>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</si>
  <si>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</si>
  <si>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</si>
  <si>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</si>
  <si>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</si>
  <si>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</si>
  <si>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</si>
  <si>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</si>
  <si>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</si>
  <si>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</si>
  <si>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</si>
  <si>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</si>
  <si>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</si>
  <si>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</si>
  <si>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</si>
  <si>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</si>
  <si>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</si>
  <si>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</si>
  <si>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</si>
  <si>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</si>
  <si>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</si>
  <si>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</si>
  <si>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</si>
  <si>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</si>
  <si>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</si>
  <si>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</si>
  <si>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</si>
  <si>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</si>
  <si>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</si>
  <si>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</si>
  <si>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</si>
  <si>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</si>
  <si>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</si>
  <si>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</si>
  <si>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</si>
  <si>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</si>
  <si>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</si>
  <si>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</si>
  <si>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</si>
  <si>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</si>
  <si>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</si>
  <si>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</si>
  <si>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</si>
  <si>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</si>
  <si>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</si>
  <si>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</si>
  <si>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</si>
  <si>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</si>
  <si>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</si>
  <si>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</si>
  <si>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</si>
  <si>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</si>
  <si>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</si>
  <si>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</si>
  <si>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</si>
  <si>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</si>
  <si>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</si>
  <si>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</si>
  <si>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</si>
  <si>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</si>
  <si>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</si>
  <si>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</si>
  <si>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</si>
  <si>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</si>
  <si>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</si>
  <si>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</si>
  <si>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</si>
  <si>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</si>
  <si>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</si>
  <si>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</si>
  <si>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</si>
  <si>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</si>
  <si>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</si>
  <si>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</si>
  <si>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</si>
  <si>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</si>
  <si>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</si>
  <si>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</si>
  <si>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</si>
  <si>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</si>
  <si>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</si>
  <si>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</si>
  <si>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</si>
  <si>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</si>
  <si>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</si>
  <si>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</si>
  <si>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</si>
  <si>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</si>
  <si>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</si>
  <si>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</si>
  <si>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</si>
  <si>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</si>
  <si>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</si>
  <si>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</si>
  <si>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</si>
  <si>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</si>
  <si>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</si>
  <si>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</si>
  <si>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</si>
  <si>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</si>
  <si>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</si>
  <si>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</si>
  <si>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</si>
  <si>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</si>
  <si>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</si>
  <si>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</si>
  <si>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</si>
  <si>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</si>
  <si>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</si>
  <si>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</si>
  <si>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</si>
  <si>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</si>
  <si>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</si>
  <si>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</si>
  <si>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</si>
  <si>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</si>
  <si>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</si>
  <si>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</si>
  <si>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</si>
  <si>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</si>
  <si>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</si>
  <si>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</si>
  <si>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</si>
  <si>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</si>
  <si>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</si>
  <si>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</si>
  <si>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</si>
  <si>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</si>
  <si>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</si>
  <si>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</si>
  <si>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</si>
  <si>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</si>
  <si>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</si>
  <si>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</si>
  <si>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</si>
  <si>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</si>
  <si>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</si>
  <si>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</si>
  <si>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</si>
  <si>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</si>
  <si>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</si>
  <si>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</si>
  <si>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</si>
  <si>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</si>
  <si>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</si>
  <si>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</si>
  <si>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</si>
  <si>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</si>
  <si>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</si>
  <si>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</si>
  <si>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</si>
  <si>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</si>
  <si>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</si>
  <si>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</si>
  <si>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</si>
  <si>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</si>
  <si>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</si>
  <si>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</si>
  <si>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</si>
  <si>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</si>
  <si>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</si>
  <si>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</si>
  <si>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</si>
  <si>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</si>
  <si>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</si>
  <si>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</si>
  <si>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</si>
  <si>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</si>
  <si>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</si>
  <si>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</si>
  <si>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</si>
  <si>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</si>
  <si>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</si>
  <si>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</si>
  <si>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</si>
  <si>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</si>
  <si>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</si>
  <si>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</si>
  <si>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</si>
  <si>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</si>
  <si>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</si>
  <si>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</si>
  <si>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</si>
  <si>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</si>
  <si>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</si>
  <si>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</si>
  <si>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</si>
  <si>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</si>
  <si>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</si>
  <si>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</si>
  <si>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</si>
  <si>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</si>
  <si>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</si>
  <si>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</si>
  <si>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</si>
  <si>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</si>
  <si>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</si>
  <si>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</si>
  <si>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</si>
  <si>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</si>
  <si>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</si>
  <si>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</si>
  <si>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</si>
  <si>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</si>
  <si>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</si>
  <si>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</si>
  <si>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</si>
  <si>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</si>
  <si>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</si>
  <si>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</si>
  <si>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</si>
  <si>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</si>
  <si>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</si>
  <si>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</si>
  <si>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</si>
  <si>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</si>
  <si>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</si>
  <si>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</si>
  <si>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</si>
  <si>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</si>
  <si>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</si>
  <si>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</si>
  <si>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</si>
  <si>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</si>
  <si>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</si>
  <si>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</si>
  <si>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</si>
  <si>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</si>
  <si>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</si>
  <si>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</si>
  <si>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</si>
  <si>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</si>
  <si>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</si>
  <si>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</si>
  <si>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</si>
  <si>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</si>
  <si>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</si>
  <si>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</si>
  <si>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</si>
  <si>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</si>
  <si>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</si>
  <si>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</si>
  <si>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</si>
  <si>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</si>
  <si>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</si>
  <si>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</si>
  <si>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</si>
  <si>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</si>
  <si>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</si>
  <si>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</si>
  <si>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</si>
  <si>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</si>
  <si>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</si>
  <si>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</si>
  <si>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</si>
  <si>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</si>
  <si>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</si>
  <si>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</si>
  <si>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</si>
  <si>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</si>
  <si>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</si>
  <si>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</si>
  <si>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</si>
  <si>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</si>
  <si>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</si>
  <si>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</si>
  <si>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</si>
  <si>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</si>
  <si>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</si>
  <si>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</si>
  <si>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</si>
  <si>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</si>
  <si>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</si>
  <si>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</si>
  <si>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</si>
  <si>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</si>
  <si>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</si>
  <si>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</si>
  <si>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</si>
  <si>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</si>
  <si>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</si>
  <si>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</si>
  <si>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</si>
  <si>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</si>
  <si>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</si>
  <si>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</si>
  <si>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</si>
  <si>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</si>
  <si>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</si>
  <si>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</si>
  <si>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</si>
  <si>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</si>
  <si>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</si>
  <si>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</si>
  <si>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</si>
  <si>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</si>
  <si>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</si>
  <si>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</si>
  <si>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</si>
  <si>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</si>
  <si>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</si>
  <si>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</si>
  <si>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</si>
  <si>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</si>
  <si>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</si>
  <si>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</si>
  <si>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</si>
  <si>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</si>
  <si>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</si>
  <si>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</si>
  <si>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</si>
  <si>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</si>
  <si>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</si>
  <si>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</si>
  <si>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</si>
  <si>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</si>
  <si>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</si>
  <si>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</si>
  <si>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</si>
  <si>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</si>
  <si>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</si>
  <si>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</si>
  <si>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</si>
  <si>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</si>
  <si>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</si>
  <si>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</si>
  <si>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</si>
  <si>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</si>
  <si>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</si>
  <si>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</si>
  <si>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</si>
  <si>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</si>
  <si>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</si>
  <si>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</si>
  <si>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</si>
  <si>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</si>
  <si>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</si>
  <si>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</si>
  <si>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</si>
  <si>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</si>
  <si>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</si>
  <si>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</si>
  <si>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</si>
  <si>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</si>
  <si>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</si>
  <si>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</si>
  <si>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</si>
  <si>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</si>
  <si>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</si>
  <si>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</si>
  <si>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</si>
  <si>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</si>
  <si>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</si>
  <si>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</si>
  <si>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</si>
  <si>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</si>
  <si>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</si>
  <si>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</si>
  <si>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</si>
  <si>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</si>
  <si>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</si>
  <si>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</si>
  <si>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</si>
  <si>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</si>
  <si>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</si>
  <si>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</si>
  <si>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</si>
  <si>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</si>
  <si>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</si>
  <si>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</si>
  <si>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</si>
  <si>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</si>
  <si>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</si>
  <si>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</si>
  <si>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</si>
  <si>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</si>
  <si>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</si>
  <si>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</si>
  <si>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</si>
  <si>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</si>
  <si>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</si>
  <si>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</si>
  <si>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</si>
  <si>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</si>
  <si>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</si>
  <si>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</si>
  <si>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</si>
  <si>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</si>
  <si>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</si>
  <si>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</si>
  <si>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</si>
  <si>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</si>
  <si>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</si>
  <si>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</si>
  <si>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</si>
  <si>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</si>
  <si>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</si>
  <si>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</si>
  <si>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</si>
  <si>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</si>
  <si>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</si>
  <si>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</si>
  <si>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</si>
  <si>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</si>
  <si>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</si>
  <si>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</si>
  <si>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</si>
  <si>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</si>
  <si>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</si>
  <si>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</si>
  <si>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</si>
  <si>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</si>
  <si>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</si>
  <si>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</si>
  <si>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</si>
  <si>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</si>
  <si>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</si>
  <si>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</si>
  <si>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</si>
  <si>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</si>
  <si>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</si>
  <si>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</si>
  <si>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</si>
  <si>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</si>
  <si>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</si>
  <si>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</si>
  <si>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</si>
  <si>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</si>
  <si>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</si>
  <si>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</si>
  <si>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</si>
  <si>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</si>
  <si>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</si>
  <si>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</si>
  <si>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</si>
  <si>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</si>
  <si>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</si>
  <si>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</si>
  <si>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</si>
  <si>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</si>
  <si>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</si>
  <si>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</si>
  <si>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</si>
  <si>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</si>
  <si>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</si>
  <si>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</si>
  <si>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</si>
  <si>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</si>
  <si>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</si>
  <si>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</si>
  <si>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</si>
  <si>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</si>
  <si>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</si>
  <si>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</si>
  <si>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</si>
  <si>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</si>
  <si>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</si>
  <si>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</si>
  <si>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</si>
  <si>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</si>
  <si>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</si>
  <si>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</si>
  <si>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</si>
  <si>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</si>
  <si>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</si>
  <si>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</si>
  <si>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</si>
  <si>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</si>
  <si>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</si>
  <si>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</si>
  <si>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</si>
  <si>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</si>
  <si>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</si>
  <si>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</si>
  <si>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</si>
  <si>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</si>
  <si>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</si>
  <si>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</si>
  <si>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</si>
  <si>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</si>
  <si>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</si>
  <si>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</si>
  <si>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</si>
  <si>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</si>
  <si>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</si>
  <si>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</si>
  <si>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</si>
  <si>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</si>
  <si>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</si>
  <si>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</si>
  <si>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</si>
  <si>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</si>
  <si>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</si>
  <si>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</si>
  <si>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</si>
  <si>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</si>
  <si>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</si>
  <si>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</si>
  <si>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</si>
  <si>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</si>
  <si>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</si>
  <si>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</si>
  <si>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</si>
  <si>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</si>
  <si>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</si>
  <si>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</si>
  <si>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</si>
  <si>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</si>
  <si>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</si>
  <si>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</si>
  <si>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</si>
  <si>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</si>
  <si>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</si>
  <si>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</si>
  <si>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</si>
  <si>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</si>
  <si>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</si>
  <si>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</si>
  <si>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</si>
  <si>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</si>
  <si>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</si>
  <si>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</si>
  <si>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</si>
  <si>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</si>
  <si>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</si>
  <si>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</si>
  <si>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</si>
  <si>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</si>
  <si>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</si>
  <si>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</si>
  <si>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</si>
  <si>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</si>
  <si>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</si>
  <si>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</si>
  <si>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</si>
  <si>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</si>
  <si>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</si>
  <si>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</si>
  <si>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</si>
  <si>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</si>
  <si>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</si>
  <si>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</si>
  <si>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</si>
  <si>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</si>
  <si>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</si>
  <si>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</si>
  <si>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</si>
  <si>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</si>
  <si>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</si>
  <si>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</si>
  <si>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</si>
  <si>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</si>
  <si>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</si>
  <si>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</si>
  <si>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</si>
  <si>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</si>
  <si>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</si>
  <si>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</si>
  <si>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</si>
  <si>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</si>
  <si>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</si>
  <si>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</si>
  <si>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</si>
  <si>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</si>
  <si>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</si>
  <si>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</si>
  <si>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</si>
  <si>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</si>
  <si>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</si>
  <si>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</si>
  <si>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</si>
  <si>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</si>
  <si>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</si>
  <si>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</si>
  <si>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</si>
  <si>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</si>
  <si>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</si>
  <si>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</si>
  <si>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</si>
  <si>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</si>
  <si>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</si>
  <si>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</si>
  <si>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</si>
  <si>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</si>
  <si>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</si>
  <si>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</si>
  <si>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</si>
  <si>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</si>
  <si>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</si>
  <si>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</si>
  <si>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</si>
  <si>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</si>
  <si>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</si>
  <si>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</si>
  <si>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</si>
  <si>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</si>
  <si>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</si>
  <si>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</si>
  <si>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</si>
  <si>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</si>
  <si>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</si>
  <si>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</si>
  <si>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</si>
  <si>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</si>
  <si>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</si>
  <si>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</si>
  <si>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</si>
  <si>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</si>
  <si>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</si>
  <si>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</si>
  <si>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</si>
  <si>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</si>
  <si>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</si>
  <si>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</si>
  <si>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</si>
  <si>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</si>
  <si>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</si>
  <si>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</si>
  <si>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</si>
  <si>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</si>
  <si>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</si>
  <si>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</si>
  <si>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</si>
  <si>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</si>
  <si>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</si>
  <si>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</si>
  <si>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</si>
  <si>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</si>
  <si>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</si>
  <si>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</si>
  <si>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</si>
  <si>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</si>
  <si>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</si>
  <si>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</si>
  <si>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</si>
  <si>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</si>
  <si>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</si>
  <si>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</si>
  <si>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</si>
  <si>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</si>
  <si>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</si>
  <si>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</si>
  <si>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</si>
  <si>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</si>
  <si>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</si>
  <si>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</si>
  <si>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</si>
  <si>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</si>
  <si>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</si>
  <si>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</si>
  <si>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</si>
  <si>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</si>
  <si>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</si>
  <si>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</si>
  <si>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</si>
  <si>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</si>
  <si>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</si>
  <si>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</si>
  <si>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</si>
  <si>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</si>
  <si>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</si>
  <si>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</si>
  <si>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</si>
  <si>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</si>
  <si>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</si>
  <si>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</si>
  <si>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</si>
  <si>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</si>
  <si>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</si>
  <si>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</si>
  <si>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</si>
  <si>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</si>
  <si>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</si>
  <si>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</si>
  <si>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</si>
  <si>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</si>
  <si>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</si>
  <si>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</si>
  <si>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</si>
  <si>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</si>
  <si>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</si>
  <si>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</si>
  <si>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</si>
  <si>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</si>
  <si>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</si>
  <si>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</si>
  <si>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</si>
  <si>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</si>
  <si>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</si>
  <si>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</si>
  <si>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</si>
  <si>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</si>
  <si>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</si>
  <si>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</si>
  <si>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</si>
  <si>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</si>
  <si>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</si>
  <si>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</si>
  <si>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</si>
  <si>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</si>
  <si>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</si>
  <si>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</si>
  <si>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</si>
  <si>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</si>
  <si>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</si>
  <si>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</si>
  <si>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</si>
  <si>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</si>
  <si>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</si>
  <si>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</si>
  <si>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</si>
  <si>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</si>
  <si>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</si>
  <si>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</si>
  <si>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</si>
  <si>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</si>
  <si>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</si>
  <si>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</si>
  <si>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</si>
  <si>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</si>
  <si>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</si>
  <si>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</si>
  <si>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</si>
  <si>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</si>
  <si>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</si>
  <si>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</si>
  <si>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</si>
  <si>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</si>
  <si>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</si>
  <si>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</si>
  <si>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</si>
  <si>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</si>
  <si>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</si>
  <si>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</si>
  <si>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</si>
  <si>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</si>
  <si>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</si>
  <si>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</si>
  <si>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</si>
  <si>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</si>
  <si>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</si>
  <si>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</si>
  <si>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</si>
  <si>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</si>
  <si>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</si>
  <si>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</si>
  <si>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</si>
  <si>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</si>
  <si>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</si>
  <si>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</si>
  <si>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</si>
  <si>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</si>
  <si>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</si>
  <si>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</si>
  <si>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</si>
  <si>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</si>
  <si>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</si>
  <si>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</si>
  <si>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</si>
  <si>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</si>
  <si>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</si>
  <si>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</si>
  <si>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</si>
  <si>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</si>
  <si>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</si>
  <si>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</si>
  <si>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</si>
  <si>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</si>
  <si>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</si>
  <si>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</si>
  <si>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</si>
  <si>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</si>
  <si>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</si>
  <si>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</si>
  <si>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</si>
  <si>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</si>
  <si>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</si>
  <si>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</si>
  <si>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</si>
  <si>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</si>
  <si>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</si>
  <si>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</si>
  <si>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</si>
  <si>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</si>
  <si>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</si>
  <si>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</si>
  <si>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</si>
  <si>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</si>
  <si>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</si>
  <si>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</si>
  <si>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</si>
  <si>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</si>
  <si>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</si>
  <si>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</si>
  <si>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</si>
  <si>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</si>
  <si>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</si>
  <si>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</si>
  <si>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</si>
  <si>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</si>
  <si>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</si>
  <si>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</si>
  <si>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</si>
  <si>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</si>
  <si>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</si>
  <si>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</si>
  <si>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</si>
  <si>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</si>
  <si>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</si>
  <si>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</si>
  <si>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</si>
  <si>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</si>
  <si>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</si>
  <si>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</si>
  <si>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</si>
  <si>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</si>
  <si>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</si>
  <si>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</si>
  <si>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</si>
  <si>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</si>
  <si>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</si>
  <si>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</si>
  <si>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</si>
  <si>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</si>
  <si>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</si>
  <si>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</si>
  <si>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</si>
  <si>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</si>
  <si>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</si>
  <si>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</si>
  <si>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</si>
  <si>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</si>
  <si>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</si>
  <si>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</si>
  <si>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</si>
  <si>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</si>
  <si>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</si>
  <si>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</si>
  <si>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</si>
  <si>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</si>
  <si>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</si>
  <si>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</si>
  <si>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</si>
  <si>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</si>
  <si>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</si>
  <si>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</si>
  <si>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</si>
  <si>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</si>
  <si>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</si>
  <si>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</si>
  <si>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</si>
  <si>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</si>
  <si>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</si>
  <si>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</si>
  <si>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</si>
  <si>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</si>
  <si>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</si>
  <si>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</si>
  <si>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</si>
  <si>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</si>
  <si>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</si>
  <si>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</si>
  <si>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</si>
  <si>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</si>
  <si>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</si>
  <si>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</si>
  <si>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</si>
  <si>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</si>
  <si>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</si>
  <si>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</si>
  <si>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</si>
  <si>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</si>
  <si>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</si>
  <si>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</si>
  <si>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</si>
  <si>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</si>
  <si>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</si>
  <si>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</si>
  <si>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</si>
  <si>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</si>
  <si>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</si>
  <si>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</si>
  <si>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</si>
  <si>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</si>
  <si>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</si>
  <si>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</si>
  <si>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</si>
  <si>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</si>
  <si>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</si>
  <si>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</si>
  <si>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</si>
  <si>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</si>
  <si>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</si>
  <si>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</si>
  <si>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</si>
  <si>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</si>
  <si>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</si>
  <si>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</si>
  <si>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</si>
  <si>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</si>
  <si>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</si>
  <si>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</si>
  <si>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</si>
  <si>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</si>
  <si>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</si>
  <si>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</si>
  <si>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</si>
  <si>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</si>
  <si>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</si>
  <si>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</si>
  <si>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</si>
  <si>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</si>
  <si>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</si>
  <si>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</si>
  <si>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</si>
  <si>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</si>
  <si>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</si>
  <si>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</si>
  <si>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</si>
  <si>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</si>
  <si>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</si>
  <si>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</si>
  <si>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</si>
  <si>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</si>
  <si>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</si>
  <si>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</si>
  <si>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</si>
  <si>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</si>
  <si>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</si>
  <si>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</si>
  <si>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</si>
  <si>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</si>
  <si>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</si>
  <si>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</si>
  <si>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</si>
  <si>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</si>
  <si>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</si>
  <si>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</si>
  <si>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</si>
  <si>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</si>
  <si>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</si>
  <si>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</si>
  <si>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</si>
  <si>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</si>
  <si>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</si>
  <si>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</si>
  <si>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</si>
  <si>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</si>
  <si>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</si>
  <si>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</si>
  <si>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</si>
  <si>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</si>
  <si>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</si>
  <si>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</si>
  <si>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</si>
  <si>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</si>
  <si>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</si>
  <si>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</si>
  <si>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</si>
  <si>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</si>
  <si>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</si>
  <si>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</si>
  <si>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</si>
  <si>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</si>
  <si>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</si>
  <si>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</si>
  <si>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</si>
  <si>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</si>
  <si>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</si>
  <si>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</si>
  <si>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</si>
  <si>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</si>
  <si>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</si>
  <si>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</si>
  <si>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</si>
  <si>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</si>
  <si>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</si>
  <si>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</si>
  <si>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</si>
  <si>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</si>
  <si>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</si>
  <si>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</si>
  <si>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</si>
  <si>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</si>
  <si>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</si>
  <si>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</si>
  <si>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</si>
  <si>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</si>
  <si>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</si>
  <si>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</si>
  <si>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</si>
  <si>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</si>
  <si>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</si>
  <si>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</si>
  <si>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</si>
  <si>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</si>
  <si>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</si>
  <si>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</si>
  <si>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</si>
  <si>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</si>
  <si>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</si>
  <si>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</si>
  <si>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</si>
  <si>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</si>
  <si>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</si>
  <si>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</si>
  <si>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</si>
  <si>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</si>
  <si>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</si>
  <si>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</si>
  <si>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</si>
  <si>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</si>
  <si>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</si>
  <si>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</si>
  <si>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</si>
  <si>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</si>
  <si>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</si>
  <si>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</si>
  <si>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</si>
  <si>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</si>
  <si>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</si>
  <si>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</si>
  <si>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</si>
  <si>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</si>
  <si>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</si>
  <si>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</si>
  <si>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</si>
  <si>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</si>
  <si>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</si>
  <si>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</si>
  <si>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</si>
  <si>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</si>
  <si>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</si>
  <si>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</si>
  <si>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</si>
  <si>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</si>
  <si>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</si>
  <si>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</si>
  <si>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</si>
  <si>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</si>
  <si>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</si>
  <si>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</si>
  <si>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</si>
  <si>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</si>
  <si>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</si>
  <si>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</si>
  <si>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</si>
  <si>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</si>
  <si>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</si>
  <si>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</si>
  <si>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</si>
  <si>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</si>
  <si>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</si>
  <si>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</si>
  <si>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</si>
  <si>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</si>
  <si>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</si>
  <si>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</si>
  <si>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</si>
  <si>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</si>
  <si>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</si>
  <si>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</si>
  <si>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</si>
  <si>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</si>
  <si>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</si>
  <si>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</si>
  <si>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</si>
  <si>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</si>
  <si>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</si>
  <si>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</si>
  <si>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</si>
  <si>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</si>
  <si>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</si>
  <si>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</si>
  <si>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</si>
  <si>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</si>
  <si>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</si>
  <si>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</si>
  <si>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</si>
  <si>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</si>
  <si>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</si>
  <si>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</si>
  <si>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</si>
  <si>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</si>
  <si>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</si>
  <si>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</si>
  <si>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</si>
  <si>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</si>
  <si>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</si>
  <si>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</si>
  <si>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</si>
  <si>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</si>
  <si>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</si>
  <si>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</si>
  <si>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</si>
  <si>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</si>
  <si>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</si>
  <si>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</si>
  <si>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</si>
  <si>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</si>
  <si>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</si>
  <si>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</si>
  <si>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</si>
  <si>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</si>
  <si>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</si>
  <si>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</si>
  <si>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</si>
  <si>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</si>
  <si>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</si>
  <si>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</si>
  <si>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</si>
  <si>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</si>
  <si>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</si>
  <si>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</si>
  <si>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</si>
  <si>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</si>
  <si>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</si>
  <si>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</si>
  <si>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</si>
  <si>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</si>
  <si>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</si>
  <si>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</si>
  <si>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</si>
  <si>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</si>
  <si>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</si>
  <si>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</si>
  <si>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</si>
  <si>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</si>
  <si>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</si>
  <si>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</si>
  <si>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</si>
  <si>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</si>
  <si>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</si>
  <si>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</si>
  <si>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</si>
  <si>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</si>
  <si>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</si>
  <si>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</si>
  <si>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</si>
  <si>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</si>
  <si>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</si>
  <si>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</si>
  <si>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</si>
  <si>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</si>
  <si>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</si>
  <si>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</si>
  <si>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</si>
  <si>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</si>
  <si>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</si>
  <si>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</si>
  <si>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</si>
  <si>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</si>
  <si>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</si>
  <si>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</si>
  <si>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</si>
  <si>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</si>
  <si>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</si>
  <si>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</si>
  <si>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</si>
  <si>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</si>
  <si>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</si>
  <si>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</si>
  <si>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</si>
  <si>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</si>
  <si>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</si>
  <si>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</si>
  <si>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</si>
  <si>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</si>
  <si>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</si>
  <si>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</si>
  <si>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</si>
  <si>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</si>
  <si>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</si>
  <si>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</si>
  <si>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</si>
  <si>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</si>
  <si>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</si>
  <si>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</si>
  <si>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</si>
  <si>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</si>
  <si>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</si>
  <si>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</si>
  <si>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</si>
  <si>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</si>
  <si>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</si>
  <si>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</si>
  <si>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</si>
  <si>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</si>
  <si>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</si>
  <si>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</si>
  <si>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</si>
  <si>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</si>
  <si>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</si>
  <si>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</si>
  <si>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</si>
  <si>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</si>
  <si>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</si>
  <si>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</si>
  <si>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</si>
  <si>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</si>
  <si>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</si>
  <si>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</si>
  <si>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</si>
  <si>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</si>
  <si>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</si>
  <si>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</si>
  <si>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</si>
  <si>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</si>
  <si>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</si>
  <si>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</si>
  <si>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</si>
  <si>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</si>
  <si>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</si>
  <si>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</si>
  <si>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</si>
  <si>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</si>
  <si>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</si>
  <si>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</si>
  <si>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</si>
  <si>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</si>
  <si>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</si>
  <si>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</si>
  <si>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</si>
  <si>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</si>
  <si>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</si>
  <si>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</si>
  <si>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</si>
  <si>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</si>
  <si>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</si>
  <si>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</si>
  <si>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</si>
  <si>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</si>
  <si>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</si>
  <si>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</si>
  <si>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</si>
  <si>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</si>
  <si>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</si>
  <si>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</si>
  <si>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</si>
  <si>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</si>
  <si>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</si>
  <si>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</si>
  <si>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</si>
  <si>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</si>
  <si>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</si>
  <si>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</si>
  <si>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</si>
  <si>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</si>
  <si>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</si>
  <si>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</si>
  <si>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</si>
  <si>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</si>
  <si>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</si>
  <si>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</si>
  <si>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</si>
  <si>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</si>
  <si>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</si>
  <si>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</si>
  <si>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</si>
  <si>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</si>
  <si>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</si>
  <si>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</si>
  <si>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</si>
  <si>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</si>
  <si>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</si>
  <si>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</si>
  <si>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</si>
  <si>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</si>
  <si>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</si>
  <si>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</si>
  <si>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</si>
  <si>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</si>
  <si>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</si>
  <si>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</si>
  <si>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</si>
  <si>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</si>
  <si>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</si>
  <si>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</si>
  <si>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</si>
  <si>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</si>
  <si>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</si>
  <si>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</si>
  <si>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</si>
  <si>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</si>
  <si>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</si>
  <si>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</si>
  <si>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</si>
  <si>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</si>
  <si>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</si>
  <si>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</si>
  <si>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</si>
  <si>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</si>
  <si>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</si>
  <si>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</si>
  <si>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</si>
  <si>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</si>
  <si>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</si>
  <si>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</si>
  <si>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</si>
  <si>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</si>
  <si>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</si>
  <si>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</si>
  <si>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</si>
  <si>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</si>
  <si>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</si>
  <si>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</si>
  <si>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</si>
  <si>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</si>
  <si>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</si>
  <si>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</si>
  <si>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</si>
  <si>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</si>
  <si>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</si>
  <si>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</si>
  <si>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</si>
  <si>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</si>
  <si>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</si>
  <si>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</si>
  <si>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</si>
  <si>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</si>
  <si>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</si>
  <si>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</si>
  <si>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</si>
  <si>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</si>
  <si>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</si>
  <si>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</si>
  <si>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</si>
  <si>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</si>
  <si>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</si>
  <si>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</si>
  <si>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</si>
  <si>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</si>
  <si>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</si>
  <si>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</si>
  <si>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</si>
  <si>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</si>
  <si>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</si>
  <si>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</si>
  <si>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</si>
  <si>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</si>
  <si>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</si>
  <si>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</si>
  <si>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</si>
  <si>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</si>
  <si>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</si>
  <si>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</si>
  <si>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</si>
  <si>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</si>
  <si>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</si>
  <si>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</si>
  <si>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</si>
  <si>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</si>
  <si>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</si>
  <si>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</si>
  <si>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</si>
  <si>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</si>
  <si>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</si>
  <si>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</si>
  <si>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</si>
  <si>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</si>
  <si>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</si>
  <si>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</si>
  <si>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</si>
  <si>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</si>
  <si>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</si>
  <si>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</si>
  <si>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</si>
  <si>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</si>
  <si>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</si>
  <si>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</si>
  <si>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</si>
  <si>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</si>
  <si>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</si>
  <si>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</si>
  <si>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</si>
  <si>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</si>
  <si>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</si>
  <si>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</si>
  <si>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</si>
  <si>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</si>
  <si>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</si>
  <si>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</si>
  <si>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</si>
  <si>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</si>
  <si>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</si>
  <si>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</si>
  <si>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</si>
  <si>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</si>
  <si>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</si>
  <si>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</si>
  <si>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</si>
  <si>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</si>
  <si>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</si>
  <si>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</si>
  <si>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</si>
  <si>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</si>
  <si>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</si>
  <si>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</si>
  <si>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</si>
  <si>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</si>
  <si>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</si>
  <si>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</si>
  <si>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</si>
  <si>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</si>
  <si>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</si>
  <si>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</si>
  <si>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</si>
  <si>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</si>
  <si>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</si>
  <si>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</si>
  <si>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</si>
  <si>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</si>
  <si>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</si>
  <si>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</si>
  <si>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</si>
  <si>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</si>
  <si>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</si>
  <si>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</si>
  <si>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</si>
  <si>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</si>
  <si>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</si>
  <si>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</si>
  <si>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</si>
  <si>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</si>
  <si>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</si>
  <si>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</si>
  <si>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</si>
  <si>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</si>
  <si>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</si>
  <si>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</si>
  <si>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</si>
  <si>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</si>
  <si>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</si>
  <si>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</si>
  <si>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</si>
  <si>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</si>
  <si>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</si>
  <si>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</si>
  <si>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</si>
  <si>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</si>
  <si>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</si>
  <si>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</si>
  <si>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</si>
  <si>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</si>
  <si>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</si>
  <si>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</si>
  <si>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</si>
  <si>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</si>
  <si>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</si>
  <si>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</si>
  <si>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</si>
  <si>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</si>
  <si>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</si>
  <si>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</si>
  <si>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</si>
  <si>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</si>
  <si>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</si>
  <si>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</si>
  <si>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</si>
  <si>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</si>
  <si>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</si>
  <si>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</si>
  <si>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</si>
  <si>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</si>
  <si>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</si>
  <si>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</si>
  <si>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</si>
  <si>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</si>
  <si>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</si>
  <si>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</si>
  <si>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</si>
  <si>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</si>
  <si>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</si>
  <si>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</si>
  <si>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</si>
  <si>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</si>
  <si>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</si>
  <si>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</si>
  <si>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</si>
  <si>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</si>
  <si>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</si>
  <si>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</si>
  <si>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</si>
  <si>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</si>
  <si>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</si>
  <si>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</si>
  <si>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</si>
  <si>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</si>
  <si>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</si>
  <si>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</si>
  <si>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</si>
  <si>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</si>
  <si>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</si>
  <si>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</si>
  <si>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</si>
  <si>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</si>
  <si>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</si>
  <si>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</si>
  <si>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</si>
  <si>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</si>
  <si>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</si>
  <si>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</si>
  <si>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</si>
  <si>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</si>
  <si>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</si>
  <si>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</si>
  <si>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</si>
  <si>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</si>
  <si>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</si>
  <si>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</si>
  <si>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</si>
  <si>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</si>
  <si>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</si>
  <si>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</si>
  <si>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</si>
  <si>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</si>
  <si>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</si>
  <si>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</si>
  <si>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</si>
  <si>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</si>
  <si>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</si>
  <si>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</si>
  <si>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</si>
  <si>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</si>
  <si>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</si>
  <si>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</si>
  <si>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</si>
  <si>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</si>
  <si>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</si>
  <si>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</si>
  <si>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</si>
  <si>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</si>
  <si>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</si>
  <si>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</si>
  <si>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</si>
  <si>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</si>
  <si>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</si>
  <si>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</si>
  <si>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</si>
  <si>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</si>
  <si>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</si>
  <si>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</si>
  <si>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</si>
  <si>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</si>
  <si>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</si>
  <si>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</si>
  <si>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</si>
  <si>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</si>
  <si>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</si>
  <si>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</si>
  <si>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</si>
  <si>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</si>
  <si>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</si>
  <si>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</si>
  <si>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</si>
  <si>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</si>
  <si>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</si>
  <si>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</si>
  <si>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</si>
  <si>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</si>
  <si>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</si>
  <si>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</si>
  <si>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</si>
  <si>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</si>
  <si>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</si>
  <si>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</si>
  <si>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</si>
  <si>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</si>
  <si>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</si>
  <si>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</si>
  <si>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</si>
  <si>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</si>
  <si>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</si>
  <si>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</si>
  <si>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</si>
  <si>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</si>
  <si>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</si>
  <si>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</si>
  <si>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</si>
  <si>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</si>
  <si>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</si>
  <si>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</si>
  <si>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</si>
  <si>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</si>
  <si>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</si>
  <si>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</si>
  <si>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</si>
  <si>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</si>
  <si>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</si>
  <si>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</si>
  <si>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</si>
  <si>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</si>
  <si>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</si>
  <si>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</si>
  <si>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</si>
  <si>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</si>
  <si>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</si>
  <si>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</si>
  <si>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</si>
  <si>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</si>
  <si>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</si>
  <si>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</si>
  <si>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</si>
  <si>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</si>
  <si>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</si>
  <si>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</si>
  <si>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</si>
  <si>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</si>
  <si>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</si>
  <si>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</si>
  <si>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</si>
  <si>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</si>
  <si>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</si>
  <si>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</si>
  <si>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</si>
  <si>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</si>
  <si>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</si>
  <si>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</si>
  <si>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</si>
  <si>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</si>
  <si>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</si>
  <si>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</si>
  <si>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</si>
  <si>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</si>
  <si>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</si>
  <si>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</si>
  <si>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</si>
  <si>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</si>
  <si>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</si>
  <si>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</si>
  <si>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</si>
  <si>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</si>
  <si>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</si>
  <si>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</si>
  <si>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</si>
  <si>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</si>
  <si>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</si>
  <si>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</si>
  <si>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</si>
  <si>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</si>
  <si>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</si>
  <si>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</si>
  <si>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</si>
  <si>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</si>
  <si>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</si>
  <si>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</si>
  <si>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</si>
  <si>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</si>
  <si>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</si>
  <si>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</si>
  <si>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</si>
  <si>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</si>
  <si>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</si>
  <si>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</si>
  <si>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</si>
  <si>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</si>
  <si>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</si>
  <si>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</si>
  <si>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</si>
  <si>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</si>
  <si>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</si>
  <si>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</si>
  <si>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</si>
  <si>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</si>
  <si>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</si>
  <si>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</si>
  <si>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</si>
  <si>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</si>
  <si>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</si>
  <si>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</si>
  <si>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</si>
  <si>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</si>
  <si>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</si>
  <si>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</si>
  <si>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</si>
  <si>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</si>
  <si>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</si>
  <si>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</si>
  <si>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</si>
  <si>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</si>
  <si>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</si>
  <si>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</si>
  <si>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</si>
  <si>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</si>
  <si>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</si>
  <si>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</si>
  <si>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</si>
  <si>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</si>
  <si>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</si>
  <si>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</si>
  <si>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</si>
  <si>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</si>
  <si>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</si>
  <si>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</si>
  <si>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</si>
  <si>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</si>
  <si>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</si>
  <si>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</si>
  <si>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</si>
  <si>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</si>
  <si>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</si>
  <si>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</si>
  <si>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</si>
  <si>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</si>
  <si>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</si>
  <si>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</si>
  <si>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</si>
  <si>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</si>
  <si>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</si>
  <si>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</si>
  <si>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</si>
  <si>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</si>
  <si>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</si>
  <si>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</si>
  <si>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</si>
  <si>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</si>
  <si>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</si>
  <si>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</si>
  <si>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</si>
  <si>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</si>
  <si>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</si>
  <si>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</si>
  <si>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</si>
  <si>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</si>
  <si>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</si>
  <si>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</si>
  <si>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</si>
  <si>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</si>
  <si>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</si>
  <si>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</si>
  <si>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</si>
  <si>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</si>
  <si>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</si>
  <si>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</si>
  <si>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</si>
  <si>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</si>
  <si>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</si>
  <si>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</si>
  <si>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</si>
  <si>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</si>
  <si>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</si>
  <si>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</si>
  <si>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</si>
  <si>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</si>
  <si>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</si>
  <si>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</si>
  <si>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</si>
  <si>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</si>
  <si>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</si>
  <si>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</si>
  <si>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</si>
  <si>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</si>
  <si>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</si>
  <si>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</si>
  <si>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</si>
  <si>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</si>
  <si>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</si>
  <si>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</si>
  <si>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</si>
  <si>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</si>
  <si>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</si>
  <si>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</si>
  <si>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</si>
  <si>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</si>
  <si>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</si>
  <si>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</si>
  <si>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</si>
  <si>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</si>
  <si>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</si>
  <si>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</si>
  <si>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</si>
  <si>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</si>
  <si>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</si>
  <si>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</si>
  <si>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</si>
  <si>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</si>
  <si>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</si>
  <si>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</si>
  <si>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</si>
  <si>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</si>
  <si>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</si>
  <si>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</si>
  <si>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</si>
  <si>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</si>
  <si>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</si>
  <si>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</si>
  <si>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</si>
  <si>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</si>
  <si>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</si>
  <si>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</si>
  <si>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</si>
  <si>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</si>
  <si>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</si>
  <si>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</si>
  <si>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</si>
  <si>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</si>
  <si>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</si>
  <si>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</si>
  <si>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</si>
  <si>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</si>
  <si>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</si>
  <si>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</si>
  <si>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</si>
  <si>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</si>
  <si>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</si>
  <si>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</si>
  <si>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</si>
  <si>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</si>
  <si>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</si>
  <si>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</si>
  <si>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</si>
  <si>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</si>
  <si>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</si>
  <si>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</si>
  <si>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</si>
  <si>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</si>
  <si>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</si>
  <si>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</si>
  <si>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</si>
  <si>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</si>
  <si>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</si>
  <si>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</si>
  <si>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</si>
  <si>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</si>
  <si>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</si>
  <si>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</si>
  <si>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</si>
  <si>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</si>
  <si>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</si>
  <si>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</si>
  <si>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</si>
  <si>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</si>
  <si>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</si>
  <si>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</si>
  <si>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</si>
  <si>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</si>
  <si>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</si>
  <si>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</si>
  <si>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</si>
  <si>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</si>
  <si>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</si>
  <si>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</si>
  <si>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</si>
  <si>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</si>
  <si>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</si>
  <si>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</si>
  <si>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</si>
  <si>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</si>
  <si>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</si>
  <si>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</si>
  <si>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</si>
  <si>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</si>
  <si>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</si>
  <si>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</si>
  <si>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</si>
  <si>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</si>
  <si>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</si>
  <si>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</si>
  <si>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</si>
  <si>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</si>
  <si>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</si>
  <si>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</si>
  <si>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</si>
  <si>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</si>
  <si>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</si>
  <si>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</si>
  <si>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</si>
  <si>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</si>
  <si>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</si>
  <si>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</si>
  <si>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</si>
  <si>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</si>
  <si>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</si>
  <si>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</si>
  <si>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</si>
  <si>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</si>
  <si>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</si>
  <si>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</si>
  <si>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</si>
  <si>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</si>
  <si>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</si>
  <si>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</si>
  <si>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</si>
  <si>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</si>
  <si>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</si>
  <si>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</si>
  <si>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</si>
  <si>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</si>
  <si>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</si>
  <si>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</si>
  <si>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</si>
  <si>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</si>
  <si>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</si>
  <si>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</si>
  <si>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</si>
  <si>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</si>
  <si>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</si>
  <si>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</si>
  <si>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</si>
  <si>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</si>
  <si>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</si>
  <si>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</si>
  <si>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</si>
  <si>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</si>
  <si>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</si>
  <si>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</si>
  <si>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</si>
  <si>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</si>
  <si>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</si>
  <si>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</si>
  <si>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</si>
  <si>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</si>
  <si>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</si>
  <si>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</si>
  <si>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</si>
  <si>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</si>
  <si>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</si>
  <si>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</si>
  <si>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</si>
  <si>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</si>
  <si>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</si>
  <si>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</si>
  <si>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</si>
  <si>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</si>
  <si>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</si>
  <si>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</si>
  <si>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</si>
  <si>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</si>
  <si>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</si>
  <si>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</si>
  <si>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</si>
  <si>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</si>
  <si>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</si>
  <si>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</si>
  <si>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</si>
  <si>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</si>
  <si>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</si>
  <si>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</si>
  <si>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</si>
  <si>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</si>
  <si>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</si>
  <si>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</si>
  <si>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</si>
  <si>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</si>
  <si>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</si>
  <si>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</si>
  <si>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</si>
  <si>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</si>
  <si>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</si>
  <si>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</si>
  <si>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</si>
  <si>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</si>
  <si>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</si>
  <si>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</si>
  <si>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</si>
  <si>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</si>
  <si>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</si>
  <si>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</si>
  <si>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</si>
  <si>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</si>
  <si>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</si>
  <si>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</si>
  <si>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</si>
  <si>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</si>
  <si>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</si>
  <si>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</si>
  <si>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</si>
  <si>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</si>
  <si>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</si>
  <si>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</si>
  <si>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</si>
  <si>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</si>
  <si>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</si>
  <si>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</si>
  <si>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</si>
  <si>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</si>
  <si>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</si>
  <si>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</si>
  <si>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</si>
  <si>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</si>
  <si>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</si>
  <si>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</si>
  <si>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</si>
  <si>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</si>
  <si>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</si>
  <si>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</si>
  <si>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</si>
  <si>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</si>
  <si>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</si>
  <si>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</si>
  <si>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</si>
  <si>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</si>
  <si>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</si>
  <si>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</si>
  <si>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</si>
  <si>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</si>
  <si>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</si>
  <si>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</si>
  <si>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</si>
  <si>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</si>
  <si>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</si>
  <si>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</si>
  <si>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</si>
  <si>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</si>
  <si>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</si>
  <si>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</si>
  <si>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</si>
  <si>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</si>
  <si>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</si>
  <si>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</si>
  <si>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</si>
  <si>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</si>
  <si>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</si>
  <si>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</si>
  <si>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</si>
  <si>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</si>
  <si>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</si>
  <si>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</si>
  <si>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</si>
  <si>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</si>
  <si>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</si>
  <si>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</si>
  <si>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</si>
  <si>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</si>
  <si>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</si>
  <si>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</si>
  <si>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</si>
  <si>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</si>
  <si>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</si>
  <si>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</si>
  <si>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</si>
  <si>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</si>
  <si>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</si>
  <si>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</si>
  <si>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</si>
  <si>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</si>
  <si>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</si>
  <si>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</si>
  <si>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</si>
  <si>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</si>
  <si>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</si>
  <si>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</si>
  <si>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</si>
  <si>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</si>
  <si>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</si>
  <si>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</si>
  <si>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</si>
  <si>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</si>
  <si>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</si>
  <si>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</si>
  <si>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</si>
  <si>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</si>
  <si>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</si>
  <si>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</si>
  <si>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</si>
  <si>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</si>
  <si>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</si>
  <si>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</si>
  <si>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</si>
  <si>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</si>
  <si>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</si>
  <si>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</si>
  <si>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</si>
  <si>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</si>
  <si>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</si>
  <si>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</si>
  <si>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</si>
  <si>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</si>
  <si>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</si>
  <si>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</si>
  <si>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</si>
  <si>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</si>
  <si>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</si>
  <si>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</si>
  <si>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</si>
  <si>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</si>
  <si>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</si>
  <si>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</si>
  <si>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</si>
  <si>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</si>
  <si>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</si>
  <si>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</si>
  <si>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</si>
  <si>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</si>
  <si>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</si>
  <si>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</si>
  <si>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</si>
  <si>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</si>
  <si>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</si>
  <si>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</si>
  <si>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</si>
  <si>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</si>
  <si>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</si>
  <si>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</si>
  <si>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</si>
  <si>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</si>
  <si>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</si>
  <si>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</si>
  <si>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</si>
  <si>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</si>
  <si>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</si>
  <si>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</si>
  <si>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</si>
  <si>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</si>
  <si>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</si>
  <si>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</si>
  <si>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</si>
  <si>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</si>
  <si>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</si>
  <si>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</si>
  <si>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</si>
  <si>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</si>
  <si>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</si>
  <si>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</si>
  <si>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</si>
  <si>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</si>
  <si>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</si>
  <si>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</si>
  <si>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</si>
  <si>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</si>
  <si>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</si>
  <si>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</si>
  <si>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</si>
  <si>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</si>
  <si>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</si>
  <si>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</si>
  <si>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</si>
  <si>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</si>
  <si>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</si>
  <si>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</si>
  <si>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</si>
  <si>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</si>
  <si>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</si>
  <si>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</si>
  <si>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</si>
  <si>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</si>
  <si>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</si>
  <si>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</si>
  <si>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</si>
  <si>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</si>
  <si>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</si>
  <si>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</si>
  <si>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</si>
  <si>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</si>
  <si>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</si>
  <si>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</si>
  <si>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</si>
  <si>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</si>
  <si>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</si>
  <si>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</si>
  <si>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</si>
  <si>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</si>
  <si>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</si>
  <si>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</si>
  <si>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</si>
  <si>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</si>
  <si>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</si>
  <si>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</si>
  <si>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</si>
  <si>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</si>
  <si>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</si>
  <si>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</si>
  <si>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</si>
  <si>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</si>
  <si>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</si>
  <si>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</si>
  <si>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</si>
  <si>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</si>
  <si>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</si>
  <si>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</si>
  <si>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</si>
  <si>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</si>
  <si>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</si>
  <si>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</si>
  <si>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</si>
  <si>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</si>
  <si>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</si>
  <si>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</si>
  <si>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</si>
  <si>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</si>
  <si>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</si>
  <si>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</si>
  <si>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</si>
  <si>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</si>
  <si>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</si>
  <si>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</si>
  <si>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</si>
  <si>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</si>
  <si>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</si>
  <si>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</si>
  <si>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</si>
  <si>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</si>
  <si>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</si>
  <si>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</si>
  <si>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</si>
  <si>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</si>
  <si>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</si>
  <si>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</si>
  <si>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</si>
  <si>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</si>
  <si>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</si>
  <si>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</si>
  <si>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</si>
  <si>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</si>
  <si>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</si>
  <si>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</si>
  <si>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</si>
  <si>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</si>
  <si>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</si>
  <si>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</si>
  <si>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</si>
  <si>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</si>
  <si>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</si>
  <si>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</si>
  <si>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</si>
  <si>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</si>
  <si>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</si>
  <si>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</si>
  <si>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</si>
  <si>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</si>
  <si>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</si>
  <si>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</si>
  <si>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</si>
  <si>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</si>
  <si>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</si>
  <si>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</si>
  <si>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</si>
  <si>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</si>
  <si>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</si>
  <si>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</si>
  <si>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</si>
  <si>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</si>
  <si>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</si>
  <si>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</si>
  <si>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</si>
  <si>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</si>
  <si>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</si>
  <si>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</si>
  <si>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</si>
  <si>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</si>
  <si>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</si>
  <si>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</si>
  <si>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</si>
  <si>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</si>
  <si>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</si>
  <si>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</si>
  <si>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</si>
  <si>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</si>
  <si>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</si>
  <si>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</si>
  <si>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</si>
  <si>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</si>
  <si>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</si>
  <si>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</si>
  <si>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</si>
  <si>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</si>
  <si>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</si>
  <si>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</si>
  <si>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</si>
  <si>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</si>
  <si>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</si>
  <si>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</si>
  <si>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</si>
  <si>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</si>
  <si>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</si>
  <si>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</si>
  <si>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</si>
  <si>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</si>
  <si>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</si>
  <si>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</si>
  <si>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</si>
  <si>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</si>
  <si>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</si>
  <si>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</si>
  <si>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</si>
  <si>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</si>
  <si>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</si>
  <si>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</si>
  <si>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</si>
  <si>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</si>
  <si>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</si>
  <si>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</si>
  <si>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</si>
  <si>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</si>
  <si>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</si>
  <si>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</si>
  <si>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</si>
  <si>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</si>
  <si>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</si>
  <si>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</si>
  <si>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</si>
  <si>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</si>
  <si>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</si>
  <si>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</si>
  <si>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</si>
  <si>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</si>
  <si>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</si>
  <si>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</si>
  <si>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</si>
  <si>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</si>
  <si>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</si>
  <si>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</si>
  <si>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</si>
  <si>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</si>
  <si>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</si>
  <si>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</si>
  <si>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</si>
  <si>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</si>
  <si>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</si>
  <si>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</si>
  <si>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</si>
  <si>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</si>
  <si>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</si>
  <si>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</si>
  <si>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</si>
  <si>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</si>
  <si>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</si>
  <si>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</si>
  <si>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</si>
  <si>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</si>
  <si>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</si>
  <si>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</si>
  <si>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</si>
  <si>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</si>
  <si>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</si>
  <si>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</si>
  <si>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</si>
  <si>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</si>
  <si>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</si>
  <si>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</si>
  <si>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</si>
  <si>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</si>
  <si>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</si>
  <si>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</si>
  <si>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</si>
  <si>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</si>
  <si>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</si>
  <si>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</si>
  <si>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</si>
  <si>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</si>
  <si>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</si>
  <si>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</si>
  <si>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</si>
  <si>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</si>
  <si>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</si>
  <si>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</si>
  <si>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</si>
  <si>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</si>
  <si>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</si>
  <si>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</si>
  <si>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</si>
  <si>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</si>
  <si>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</si>
  <si>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</si>
  <si>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</si>
  <si>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</si>
  <si>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</si>
  <si>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</si>
  <si>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</si>
  <si>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</si>
  <si>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</si>
  <si>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</si>
  <si>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</si>
  <si>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</si>
  <si>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</si>
  <si>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</si>
  <si>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</si>
  <si>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</si>
  <si>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</si>
  <si>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</si>
  <si>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</si>
  <si>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</si>
  <si>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</si>
  <si>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</si>
  <si>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</si>
  <si>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</si>
  <si>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</si>
  <si>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</si>
  <si>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</si>
  <si>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</si>
  <si>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</si>
  <si>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</si>
  <si>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</si>
  <si>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</si>
  <si>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</si>
  <si>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</si>
  <si>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</si>
  <si>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</si>
  <si>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</si>
  <si>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</si>
  <si>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</si>
  <si>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</si>
  <si>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</si>
  <si>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</si>
  <si>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</si>
  <si>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</si>
  <si>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</si>
  <si>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</si>
  <si>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</si>
  <si>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</si>
  <si>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</si>
  <si>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</si>
  <si>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</si>
  <si>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</si>
  <si>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</si>
  <si>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</si>
  <si>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</si>
  <si>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</si>
  <si>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</si>
  <si>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</si>
  <si>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</si>
  <si>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</si>
  <si>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</si>
  <si>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</si>
  <si>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</si>
  <si>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</si>
  <si>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</si>
  <si>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</si>
  <si>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</si>
  <si>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</si>
  <si>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</si>
  <si>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</si>
  <si>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</si>
  <si>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</si>
  <si>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</si>
  <si>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</si>
  <si>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</si>
  <si>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</si>
  <si>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</si>
  <si>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</si>
  <si>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</si>
  <si>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</si>
  <si>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</si>
  <si>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</si>
  <si>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</si>
  <si>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</si>
  <si>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</si>
  <si>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</si>
  <si>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</si>
  <si>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</si>
  <si>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</si>
  <si>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</si>
  <si>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</si>
  <si>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</si>
  <si>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</si>
  <si>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</si>
  <si>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</si>
  <si>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</si>
  <si>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</si>
  <si>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</si>
  <si>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</si>
  <si>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</si>
  <si>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</si>
  <si>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</si>
  <si>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</si>
  <si>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</si>
  <si>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</si>
  <si>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</si>
  <si>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</si>
  <si>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</si>
  <si>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</si>
  <si>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</si>
  <si>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</si>
  <si>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</si>
  <si>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</si>
  <si>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</si>
  <si>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</si>
  <si>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</si>
  <si>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</si>
  <si>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</si>
  <si>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</si>
  <si>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</si>
  <si>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</si>
  <si>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</si>
  <si>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</si>
  <si>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</si>
  <si>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</si>
  <si>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</si>
  <si>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</si>
  <si>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</si>
  <si>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</si>
  <si>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</si>
  <si>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</si>
  <si>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</si>
  <si>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</si>
  <si>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</si>
  <si>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</si>
  <si>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</si>
  <si>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</si>
  <si>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</si>
  <si>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</si>
  <si>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</si>
  <si>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</si>
  <si>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</si>
  <si>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</si>
  <si>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</si>
  <si>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</si>
  <si>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</si>
  <si>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</si>
  <si>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</si>
  <si>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</si>
  <si>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</si>
  <si>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</si>
  <si>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</si>
  <si>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</si>
  <si>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</si>
  <si>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</si>
  <si>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</si>
  <si>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</si>
  <si>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</si>
  <si>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</si>
  <si>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</si>
  <si>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</si>
  <si>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</si>
  <si>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</si>
  <si>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</si>
  <si>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</si>
  <si>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</si>
  <si>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</si>
  <si>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</si>
  <si>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</si>
  <si>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</si>
  <si>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</si>
  <si>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</si>
  <si>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</si>
  <si>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</si>
  <si>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</si>
  <si>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</si>
  <si>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</si>
  <si>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</si>
  <si>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</si>
  <si>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</si>
  <si>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</si>
  <si>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</si>
  <si>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</si>
  <si>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</si>
  <si>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</si>
  <si>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</si>
  <si>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</si>
  <si>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</si>
  <si>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</si>
  <si>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</si>
  <si>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</si>
  <si>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</si>
  <si>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</si>
  <si>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</si>
  <si>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</si>
  <si>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</si>
  <si>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</si>
  <si>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</si>
  <si>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</si>
  <si>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</si>
  <si>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</si>
  <si>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</si>
  <si>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</si>
  <si>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</si>
  <si>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</si>
  <si>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</si>
  <si>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</si>
  <si>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</si>
  <si>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</si>
  <si>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</si>
  <si>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</si>
  <si>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</si>
  <si>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</si>
  <si>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</si>
  <si>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</si>
  <si>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</si>
  <si>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</si>
  <si>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</si>
  <si>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</si>
  <si>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</si>
  <si>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</si>
  <si>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</si>
  <si>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</si>
  <si>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</si>
  <si>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</si>
  <si>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</si>
  <si>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</si>
  <si>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</si>
  <si>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</si>
  <si>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</si>
  <si>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</si>
  <si>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</si>
  <si>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</si>
  <si>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</si>
  <si>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</si>
  <si>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</si>
  <si>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</si>
  <si>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</si>
  <si>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</si>
  <si>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</si>
  <si>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</si>
  <si>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</si>
  <si>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</si>
  <si>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</si>
  <si>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</si>
  <si>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</si>
  <si>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</si>
  <si>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</si>
  <si>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</si>
  <si>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</si>
  <si>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</si>
  <si>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</si>
  <si>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</si>
  <si>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</si>
  <si>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</si>
  <si>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</si>
  <si>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</si>
  <si>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</si>
  <si>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</si>
  <si>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</si>
  <si>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</si>
  <si>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</si>
  <si>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</si>
  <si>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</si>
  <si>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</si>
  <si>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</si>
  <si>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</si>
  <si>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</si>
  <si>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</si>
  <si>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</si>
  <si>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</si>
  <si>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</si>
  <si>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</si>
  <si>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</si>
  <si>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</si>
  <si>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</si>
  <si>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</si>
  <si>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</si>
  <si>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</si>
  <si>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</si>
  <si>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</si>
  <si>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</si>
  <si>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</si>
  <si>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</si>
  <si>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</si>
  <si>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</si>
  <si>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</si>
  <si>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</si>
  <si>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</si>
  <si>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</si>
  <si>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</si>
  <si>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</si>
  <si>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</si>
  <si>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</si>
  <si>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</si>
  <si>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</si>
  <si>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</si>
  <si>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</si>
  <si>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</si>
  <si>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</si>
  <si>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</si>
  <si>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</si>
  <si>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</si>
  <si>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</si>
  <si>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</si>
  <si>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</si>
  <si>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</si>
  <si>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</si>
  <si>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</si>
  <si>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</si>
  <si>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</si>
  <si>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</si>
  <si>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</si>
  <si>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</si>
  <si>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</si>
  <si>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</si>
  <si>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</si>
  <si>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</si>
  <si>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</si>
  <si>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</si>
  <si>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</si>
  <si>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</si>
  <si>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</si>
  <si>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</si>
  <si>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</si>
  <si>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</si>
  <si>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</si>
  <si>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</si>
  <si>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</si>
  <si>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</si>
  <si>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</si>
  <si>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</si>
  <si>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</si>
  <si>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</si>
  <si>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</si>
  <si>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</si>
  <si>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</si>
  <si>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</si>
  <si>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</si>
  <si>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</si>
  <si>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</si>
  <si>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</si>
  <si>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</si>
  <si>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</si>
  <si>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</si>
  <si>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</si>
  <si>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</si>
  <si>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</si>
  <si>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</si>
  <si>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</si>
  <si>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</si>
  <si>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</si>
  <si>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</si>
  <si>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</si>
  <si>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</si>
  <si>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</si>
  <si>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</si>
  <si>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</si>
  <si>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</si>
  <si>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</si>
  <si>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</si>
  <si>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</si>
  <si>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</si>
  <si>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</si>
  <si>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</si>
  <si>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</si>
  <si>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</si>
  <si>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</si>
  <si>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</si>
  <si>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</si>
  <si>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</si>
  <si>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</si>
  <si>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</si>
  <si>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</si>
  <si>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</si>
  <si>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</si>
  <si>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</si>
  <si>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</si>
  <si>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</si>
  <si>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</si>
  <si>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</si>
  <si>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</si>
  <si>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</si>
  <si>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</si>
  <si>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</si>
  <si>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</si>
  <si>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</si>
  <si>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</si>
  <si>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</si>
  <si>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</si>
  <si>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</si>
  <si>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</si>
  <si>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</si>
  <si>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</si>
  <si>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</si>
  <si>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</si>
  <si>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</si>
  <si>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</si>
  <si>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</si>
  <si>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</si>
  <si>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</si>
  <si>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</si>
  <si>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</si>
  <si>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</si>
  <si>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</si>
  <si>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</si>
  <si>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</si>
  <si>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</si>
  <si>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</si>
  <si>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</si>
  <si>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</si>
  <si>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</si>
  <si>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</si>
  <si>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</si>
  <si>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</si>
  <si>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</si>
  <si>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</si>
  <si>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</si>
  <si>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</si>
  <si>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</si>
  <si>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</si>
  <si>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</si>
  <si>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</si>
  <si>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</si>
  <si>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</si>
  <si>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</si>
  <si>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</si>
  <si>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</si>
  <si>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</si>
  <si>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</si>
  <si>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</si>
  <si>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</si>
  <si>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</si>
  <si>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</si>
  <si>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</si>
  <si>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</si>
  <si>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</si>
  <si>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</si>
  <si>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</si>
  <si>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</si>
  <si>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</si>
  <si>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</si>
  <si>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</si>
  <si>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</si>
  <si>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</si>
  <si>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</si>
  <si>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</si>
  <si>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</si>
  <si>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</si>
  <si>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</si>
  <si>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</si>
  <si>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</si>
  <si>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</si>
  <si>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</si>
  <si>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</si>
  <si>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</si>
  <si>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</si>
  <si>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</si>
  <si>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</si>
  <si>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</si>
  <si>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</si>
  <si>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</si>
  <si>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</si>
  <si>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</si>
  <si>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</si>
  <si>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</si>
  <si>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</si>
  <si>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</si>
  <si>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</si>
  <si>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</si>
  <si>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</si>
  <si>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</si>
  <si>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</si>
  <si>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</si>
  <si>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</si>
  <si>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</si>
  <si>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</si>
  <si>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</si>
  <si>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</si>
  <si>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</si>
  <si>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</si>
  <si>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</si>
  <si>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</si>
  <si>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</si>
  <si>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</si>
  <si>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</si>
  <si>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</si>
  <si>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</si>
  <si>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</si>
  <si>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</si>
  <si>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</si>
  <si>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</si>
  <si>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</si>
  <si>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</si>
  <si>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</si>
  <si>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</si>
  <si>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</si>
  <si>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</si>
  <si>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</si>
  <si>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</si>
  <si>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</si>
  <si>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</si>
  <si>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</si>
  <si>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</si>
  <si>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</si>
  <si>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</si>
  <si>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</si>
  <si>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</si>
  <si>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</si>
  <si>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</si>
  <si>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</si>
  <si>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</si>
  <si>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</si>
  <si>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</si>
  <si>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</si>
  <si>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</si>
  <si>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DR. STJEPAN ILIJAŠEVIĆ</t>
  </si>
  <si>
    <t>FRANKOPANSKA 97</t>
  </si>
  <si>
    <t>ZDENKA PAVELIĆ</t>
  </si>
  <si>
    <t>035431017</t>
  </si>
  <si>
    <t>racunovodstvo@os-silijasevic-oriovac.skole.hr</t>
  </si>
  <si>
    <t>DARIJA JOZIĆ RATKOVIĆ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</si>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</sst>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6733480</v>
      </c>
      <c r="D2" s="63">
        <f>PRRAS!E12</f>
        <v>6911627</v>
      </c>
      <c r="E2" s="63"/>
      <c r="F2" s="63"/>
      <c r="G2" s="64">
        <f t="shared" ref="G2:G65" si="0">(B2/1000)*(C2*1+D2*2)</f>
        <v>20556.734</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09968</v>
      </c>
      <c r="L10" s="50">
        <f>INT(VALUE(RefStr!B6))</f>
        <v>9968</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03070891</v>
      </c>
      <c r="L11" s="50">
        <f>INT(VALUE(RefStr!B8))</f>
        <v>3070891</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DR. STJEPAN ILIJAŠEVIĆ</v>
      </c>
      <c r="L12" s="50">
        <f>LEN(Skriveni!K12)</f>
        <v>25</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35250</v>
      </c>
      <c r="L13" s="50">
        <f>INT(VALUE(RefStr!B12))</f>
        <v>35250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ORIOVAC</v>
      </c>
      <c r="L14" s="50">
        <f>LEN(Skriveni!K14)</f>
        <v>7</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FRANKOPANSKA 97</v>
      </c>
      <c r="L15" s="50">
        <f>LEN(Skriveni!K15)</f>
        <v>15</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309</v>
      </c>
      <c r="L19" s="50">
        <f>INT(VALUE(RefStr!B22))</f>
        <v>309</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12</v>
      </c>
      <c r="L20" s="50">
        <f>IF(ISERROR(RefStr!H2),0,INT(VALUE(RefStr!H2)))</f>
        <v>12</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96605723078</v>
      </c>
      <c r="L21" s="50">
        <f>INT(VALUE(RefStr!K14))</f>
        <v>96605723078</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ZDENKA PAVELIĆ</v>
      </c>
      <c r="L22" s="50">
        <f>LEN(RefStr!H25)</f>
        <v>14</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035431017</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035431017</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racunovodstvo@os-silijasevic-oriovac.skole.hr</v>
      </c>
      <c r="L25" s="50">
        <f>LEN(RefStr!H29)</f>
        <v>45</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racunovodstvo@os-silijasevic-oriovac.skole.hr</v>
      </c>
      <c r="L26" s="50">
        <f>LEN(RefStr!H31)</f>
        <v>45</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DARIJA JOZIĆ RATKOVIĆ</v>
      </c>
      <c r="L27" s="50">
        <f>LEN(RefStr!H33)</f>
        <v>21</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155.705.527,16</v>
      </c>
      <c r="L28" s="50">
        <f>SUM(G2:G1561)</f>
        <v>155705527.15999991</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79603823.166999996</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65807985.510000013</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9643775.3399999999</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772.9</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649170.24300000002</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5845768</v>
      </c>
      <c r="D46" s="58">
        <f>PRRAS!E56</f>
        <v>6251241</v>
      </c>
      <c r="E46" s="58">
        <v>0</v>
      </c>
      <c r="F46" s="58">
        <v>0</v>
      </c>
      <c r="G46" s="59">
        <f t="shared" si="0"/>
        <v>825671.25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34926</v>
      </c>
      <c r="E58" s="58">
        <v>0</v>
      </c>
      <c r="F58" s="58">
        <v>0</v>
      </c>
      <c r="G58" s="59">
        <f t="shared" si="0"/>
        <v>3981.5640000000003</v>
      </c>
      <c r="H58" s="59">
        <f t="shared" si="1"/>
        <v>0</v>
      </c>
      <c r="I58" s="60">
        <v>0</v>
      </c>
    </row>
    <row r="59" spans="1:9">
      <c r="A59" s="57">
        <v>151</v>
      </c>
      <c r="B59" s="58">
        <f>PRRAS!C69</f>
        <v>58</v>
      </c>
      <c r="C59" s="58">
        <f>PRRAS!D69</f>
        <v>0</v>
      </c>
      <c r="D59" s="58">
        <f>PRRAS!E69</f>
        <v>34926</v>
      </c>
      <c r="E59" s="58">
        <v>0</v>
      </c>
      <c r="F59" s="58">
        <v>0</v>
      </c>
      <c r="G59" s="59">
        <f t="shared" si="0"/>
        <v>4051.4160000000002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5845768</v>
      </c>
      <c r="D64" s="58">
        <f>PRRAS!E74</f>
        <v>6142884</v>
      </c>
      <c r="E64" s="58">
        <v>0</v>
      </c>
      <c r="F64" s="58">
        <v>0</v>
      </c>
      <c r="G64" s="59">
        <f t="shared" si="0"/>
        <v>1142286.7679999999</v>
      </c>
      <c r="H64" s="59">
        <f t="shared" si="1"/>
        <v>0</v>
      </c>
      <c r="I64" s="60">
        <v>0</v>
      </c>
    </row>
    <row r="65" spans="1:9">
      <c r="A65" s="57">
        <v>151</v>
      </c>
      <c r="B65" s="58">
        <f>PRRAS!C75</f>
        <v>64</v>
      </c>
      <c r="C65" s="58">
        <f>PRRAS!D75</f>
        <v>5836313</v>
      </c>
      <c r="D65" s="58">
        <f>PRRAS!E75</f>
        <v>6096997</v>
      </c>
      <c r="E65" s="58">
        <v>0</v>
      </c>
      <c r="F65" s="58">
        <v>0</v>
      </c>
      <c r="G65" s="59">
        <f t="shared" si="0"/>
        <v>1153939.648</v>
      </c>
      <c r="H65" s="59">
        <f t="shared" si="1"/>
        <v>0</v>
      </c>
      <c r="I65" s="60">
        <v>0</v>
      </c>
    </row>
    <row r="66" spans="1:9">
      <c r="A66" s="57">
        <v>151</v>
      </c>
      <c r="B66" s="58">
        <f>PRRAS!C76</f>
        <v>65</v>
      </c>
      <c r="C66" s="58">
        <f>PRRAS!D76</f>
        <v>9455</v>
      </c>
      <c r="D66" s="58">
        <f>PRRAS!E76</f>
        <v>45887</v>
      </c>
      <c r="E66" s="58">
        <v>0</v>
      </c>
      <c r="F66" s="58">
        <v>0</v>
      </c>
      <c r="G66" s="59">
        <f t="shared" ref="G66:G129" si="2">(B66/1000)*(C66*1+D66*2)</f>
        <v>6579.8850000000002</v>
      </c>
      <c r="H66" s="59">
        <f t="shared" ref="H66:H129" si="3">ABS(C66-ROUND(C66,0))+ABS(D66-ROUND(D66,0))</f>
        <v>0</v>
      </c>
      <c r="I66" s="60">
        <v>0</v>
      </c>
    </row>
    <row r="67" spans="1:9">
      <c r="A67" s="57">
        <v>151</v>
      </c>
      <c r="B67" s="58">
        <f>PRRAS!C77</f>
        <v>66</v>
      </c>
      <c r="C67" s="58">
        <f>PRRAS!D77</f>
        <v>0</v>
      </c>
      <c r="D67" s="58">
        <f>PRRAS!E77</f>
        <v>3640</v>
      </c>
      <c r="E67" s="58">
        <v>0</v>
      </c>
      <c r="F67" s="58">
        <v>0</v>
      </c>
      <c r="G67" s="59">
        <f t="shared" si="2"/>
        <v>480.48</v>
      </c>
      <c r="H67" s="59">
        <f t="shared" si="3"/>
        <v>0</v>
      </c>
      <c r="I67" s="60">
        <v>0</v>
      </c>
    </row>
    <row r="68" spans="1:9">
      <c r="A68" s="57">
        <v>151</v>
      </c>
      <c r="B68" s="58">
        <f>PRRAS!C78</f>
        <v>67</v>
      </c>
      <c r="C68" s="58">
        <f>PRRAS!D78</f>
        <v>0</v>
      </c>
      <c r="D68" s="58">
        <f>PRRAS!E78</f>
        <v>3640</v>
      </c>
      <c r="E68" s="58">
        <v>0</v>
      </c>
      <c r="F68" s="58">
        <v>0</v>
      </c>
      <c r="G68" s="59">
        <f t="shared" si="2"/>
        <v>487.76000000000005</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69791</v>
      </c>
      <c r="E70" s="58">
        <v>0</v>
      </c>
      <c r="F70" s="58">
        <v>0</v>
      </c>
      <c r="G70" s="59">
        <f t="shared" si="2"/>
        <v>9631.1580000000013</v>
      </c>
      <c r="H70" s="59">
        <f t="shared" si="3"/>
        <v>0</v>
      </c>
      <c r="I70" s="60">
        <v>0</v>
      </c>
    </row>
    <row r="71" spans="1:9">
      <c r="A71" s="57">
        <v>151</v>
      </c>
      <c r="B71" s="58">
        <f>PRRAS!C81</f>
        <v>70</v>
      </c>
      <c r="C71" s="58">
        <f>PRRAS!D81</f>
        <v>0</v>
      </c>
      <c r="D71" s="58">
        <f>PRRAS!E81</f>
        <v>69791</v>
      </c>
      <c r="E71" s="58">
        <v>0</v>
      </c>
      <c r="F71" s="58">
        <v>0</v>
      </c>
      <c r="G71" s="59">
        <f t="shared" si="2"/>
        <v>9770.7400000000016</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0</v>
      </c>
      <c r="D75" s="58">
        <f>PRRAS!E85</f>
        <v>0</v>
      </c>
      <c r="E75" s="58">
        <v>0</v>
      </c>
      <c r="F75" s="58">
        <v>0</v>
      </c>
      <c r="G75" s="59">
        <f t="shared" si="2"/>
        <v>0</v>
      </c>
      <c r="H75" s="59">
        <f t="shared" si="3"/>
        <v>0</v>
      </c>
      <c r="I75" s="60">
        <v>0</v>
      </c>
    </row>
    <row r="76" spans="1:9">
      <c r="A76" s="57">
        <v>151</v>
      </c>
      <c r="B76" s="58">
        <f>PRRAS!C86</f>
        <v>75</v>
      </c>
      <c r="C76" s="58">
        <f>PRRAS!D86</f>
        <v>0</v>
      </c>
      <c r="D76" s="58">
        <f>PRRAS!E86</f>
        <v>0</v>
      </c>
      <c r="E76" s="58">
        <v>0</v>
      </c>
      <c r="F76" s="58">
        <v>0</v>
      </c>
      <c r="G76" s="59">
        <f t="shared" si="2"/>
        <v>0</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0</v>
      </c>
      <c r="E78" s="58">
        <v>0</v>
      </c>
      <c r="F78" s="58">
        <v>0</v>
      </c>
      <c r="G78" s="59">
        <f t="shared" si="2"/>
        <v>0</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138742</v>
      </c>
      <c r="D106" s="58">
        <f>PRRAS!E116</f>
        <v>99378</v>
      </c>
      <c r="E106" s="58">
        <v>0</v>
      </c>
      <c r="F106" s="58">
        <v>0</v>
      </c>
      <c r="G106" s="59">
        <f t="shared" si="2"/>
        <v>35437.29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138742</v>
      </c>
      <c r="D112" s="58">
        <f>PRRAS!E122</f>
        <v>99378</v>
      </c>
      <c r="E112" s="58">
        <v>0</v>
      </c>
      <c r="F112" s="58">
        <v>0</v>
      </c>
      <c r="G112" s="59">
        <f t="shared" si="2"/>
        <v>37462.277999999998</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138742</v>
      </c>
      <c r="D117" s="58">
        <f>PRRAS!E127</f>
        <v>99378</v>
      </c>
      <c r="E117" s="58">
        <v>0</v>
      </c>
      <c r="F117" s="58">
        <v>0</v>
      </c>
      <c r="G117" s="59">
        <f t="shared" si="2"/>
        <v>39149.768000000004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46657</v>
      </c>
      <c r="D124" s="58">
        <f>PRRAS!E134</f>
        <v>36180</v>
      </c>
      <c r="E124" s="58">
        <v>0</v>
      </c>
      <c r="F124" s="58">
        <v>0</v>
      </c>
      <c r="G124" s="59">
        <f t="shared" si="2"/>
        <v>14639.091</v>
      </c>
      <c r="H124" s="59">
        <f t="shared" si="3"/>
        <v>0</v>
      </c>
      <c r="I124" s="60">
        <v>0</v>
      </c>
    </row>
    <row r="125" spans="1:9">
      <c r="A125" s="57">
        <v>151</v>
      </c>
      <c r="B125" s="58">
        <f>PRRAS!C135</f>
        <v>124</v>
      </c>
      <c r="C125" s="58">
        <f>PRRAS!D135</f>
        <v>17495</v>
      </c>
      <c r="D125" s="58">
        <f>PRRAS!E135</f>
        <v>23580</v>
      </c>
      <c r="E125" s="58">
        <v>0</v>
      </c>
      <c r="F125" s="58">
        <v>0</v>
      </c>
      <c r="G125" s="59">
        <f t="shared" si="2"/>
        <v>8017.22</v>
      </c>
      <c r="H125" s="59">
        <f t="shared" si="3"/>
        <v>0</v>
      </c>
      <c r="I125" s="60">
        <v>0</v>
      </c>
    </row>
    <row r="126" spans="1:9">
      <c r="A126" s="57">
        <v>151</v>
      </c>
      <c r="B126" s="58">
        <f>PRRAS!C136</f>
        <v>125</v>
      </c>
      <c r="C126" s="58">
        <f>PRRAS!D136</f>
        <v>835</v>
      </c>
      <c r="D126" s="58">
        <f>PRRAS!E136</f>
        <v>4015</v>
      </c>
      <c r="E126" s="58">
        <v>0</v>
      </c>
      <c r="F126" s="58">
        <v>0</v>
      </c>
      <c r="G126" s="59">
        <f t="shared" si="2"/>
        <v>1108.125</v>
      </c>
      <c r="H126" s="59">
        <f t="shared" si="3"/>
        <v>0</v>
      </c>
      <c r="I126" s="60">
        <v>0</v>
      </c>
    </row>
    <row r="127" spans="1:9">
      <c r="A127" s="57">
        <v>151</v>
      </c>
      <c r="B127" s="58">
        <f>PRRAS!C137</f>
        <v>126</v>
      </c>
      <c r="C127" s="58">
        <f>PRRAS!D137</f>
        <v>16660</v>
      </c>
      <c r="D127" s="58">
        <f>PRRAS!E137</f>
        <v>19565</v>
      </c>
      <c r="E127" s="58">
        <v>0</v>
      </c>
      <c r="F127" s="58">
        <v>0</v>
      </c>
      <c r="G127" s="59">
        <f t="shared" si="2"/>
        <v>7029.54</v>
      </c>
      <c r="H127" s="59">
        <f t="shared" si="3"/>
        <v>0</v>
      </c>
      <c r="I127" s="60">
        <v>0</v>
      </c>
    </row>
    <row r="128" spans="1:9">
      <c r="A128" s="57">
        <v>151</v>
      </c>
      <c r="B128" s="58">
        <f>PRRAS!C138</f>
        <v>127</v>
      </c>
      <c r="C128" s="58">
        <f>PRRAS!D138</f>
        <v>29162</v>
      </c>
      <c r="D128" s="58">
        <f>PRRAS!E138</f>
        <v>12600</v>
      </c>
      <c r="E128" s="58">
        <v>0</v>
      </c>
      <c r="F128" s="58">
        <v>0</v>
      </c>
      <c r="G128" s="59">
        <f t="shared" si="2"/>
        <v>6903.9740000000002</v>
      </c>
      <c r="H128" s="59">
        <f t="shared" si="3"/>
        <v>0</v>
      </c>
      <c r="I128" s="60">
        <v>0</v>
      </c>
    </row>
    <row r="129" spans="1:9">
      <c r="A129" s="57">
        <v>151</v>
      </c>
      <c r="B129" s="58">
        <f>PRRAS!C139</f>
        <v>128</v>
      </c>
      <c r="C129" s="58">
        <f>PRRAS!D139</f>
        <v>21342</v>
      </c>
      <c r="D129" s="58">
        <f>PRRAS!E139</f>
        <v>8168</v>
      </c>
      <c r="E129" s="58">
        <v>0</v>
      </c>
      <c r="F129" s="58">
        <v>0</v>
      </c>
      <c r="G129" s="59">
        <f t="shared" si="2"/>
        <v>4822.7839999999997</v>
      </c>
      <c r="H129" s="59">
        <f t="shared" si="3"/>
        <v>0</v>
      </c>
      <c r="I129" s="60">
        <v>0</v>
      </c>
    </row>
    <row r="130" spans="1:9">
      <c r="A130" s="57">
        <v>151</v>
      </c>
      <c r="B130" s="58">
        <f>PRRAS!C140</f>
        <v>129</v>
      </c>
      <c r="C130" s="58">
        <f>PRRAS!D140</f>
        <v>7820</v>
      </c>
      <c r="D130" s="58">
        <f>PRRAS!E140</f>
        <v>4432</v>
      </c>
      <c r="E130" s="58">
        <v>0</v>
      </c>
      <c r="F130" s="58">
        <v>0</v>
      </c>
      <c r="G130" s="59">
        <f t="shared" ref="G130:G193" si="4">(B130/1000)*(C130*1+D130*2)</f>
        <v>2152.2359999999999</v>
      </c>
      <c r="H130" s="59">
        <f t="shared" ref="H130:H193" si="5">ABS(C130-ROUND(C130,0))+ABS(D130-ROUND(D130,0))</f>
        <v>0</v>
      </c>
      <c r="I130" s="60">
        <v>0</v>
      </c>
    </row>
    <row r="131" spans="1:9">
      <c r="A131" s="57">
        <v>151</v>
      </c>
      <c r="B131" s="58">
        <f>PRRAS!C141</f>
        <v>130</v>
      </c>
      <c r="C131" s="58">
        <f>PRRAS!D141</f>
        <v>702313</v>
      </c>
      <c r="D131" s="58">
        <f>PRRAS!E141</f>
        <v>524828</v>
      </c>
      <c r="E131" s="58">
        <v>0</v>
      </c>
      <c r="F131" s="58">
        <v>0</v>
      </c>
      <c r="G131" s="59">
        <f t="shared" si="4"/>
        <v>227755.97</v>
      </c>
      <c r="H131" s="59">
        <f t="shared" si="5"/>
        <v>0</v>
      </c>
      <c r="I131" s="60">
        <v>0</v>
      </c>
    </row>
    <row r="132" spans="1:9">
      <c r="A132" s="57">
        <v>151</v>
      </c>
      <c r="B132" s="58">
        <f>PRRAS!C142</f>
        <v>131</v>
      </c>
      <c r="C132" s="58">
        <f>PRRAS!D142</f>
        <v>702313</v>
      </c>
      <c r="D132" s="58">
        <f>PRRAS!E142</f>
        <v>524828</v>
      </c>
      <c r="E132" s="58">
        <v>0</v>
      </c>
      <c r="F132" s="58">
        <v>0</v>
      </c>
      <c r="G132" s="59">
        <f t="shared" si="4"/>
        <v>229507.93900000001</v>
      </c>
      <c r="H132" s="59">
        <f t="shared" si="5"/>
        <v>0</v>
      </c>
      <c r="I132" s="60">
        <v>0</v>
      </c>
    </row>
    <row r="133" spans="1:9">
      <c r="A133" s="57">
        <v>151</v>
      </c>
      <c r="B133" s="58">
        <f>PRRAS!C143</f>
        <v>132</v>
      </c>
      <c r="C133" s="58">
        <f>PRRAS!D143</f>
        <v>702313</v>
      </c>
      <c r="D133" s="58">
        <f>PRRAS!E143</f>
        <v>524828</v>
      </c>
      <c r="E133" s="58">
        <v>0</v>
      </c>
      <c r="F133" s="58">
        <v>0</v>
      </c>
      <c r="G133" s="59">
        <f t="shared" si="4"/>
        <v>231259.90800000002</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6654039</v>
      </c>
      <c r="D149" s="58">
        <f>PRRAS!E159</f>
        <v>6899767</v>
      </c>
      <c r="E149" s="58">
        <v>0</v>
      </c>
      <c r="F149" s="58">
        <v>0</v>
      </c>
      <c r="G149" s="59">
        <f t="shared" si="4"/>
        <v>3027128.804</v>
      </c>
      <c r="H149" s="59">
        <f t="shared" si="5"/>
        <v>0</v>
      </c>
      <c r="I149" s="60">
        <v>0</v>
      </c>
    </row>
    <row r="150" spans="1:9">
      <c r="A150" s="57">
        <v>151</v>
      </c>
      <c r="B150" s="58">
        <f>PRRAS!C160</f>
        <v>149</v>
      </c>
      <c r="C150" s="58">
        <f>PRRAS!D160</f>
        <v>5582545</v>
      </c>
      <c r="D150" s="58">
        <f>PRRAS!E160</f>
        <v>5840455</v>
      </c>
      <c r="E150" s="58">
        <v>0</v>
      </c>
      <c r="F150" s="58">
        <v>0</v>
      </c>
      <c r="G150" s="59">
        <f t="shared" si="4"/>
        <v>2572254.7949999999</v>
      </c>
      <c r="H150" s="59">
        <f t="shared" si="5"/>
        <v>0</v>
      </c>
      <c r="I150" s="60">
        <v>0</v>
      </c>
    </row>
    <row r="151" spans="1:9">
      <c r="A151" s="57">
        <v>151</v>
      </c>
      <c r="B151" s="58">
        <f>PRRAS!C161</f>
        <v>150</v>
      </c>
      <c r="C151" s="58">
        <f>PRRAS!D161</f>
        <v>4622756</v>
      </c>
      <c r="D151" s="58">
        <f>PRRAS!E161</f>
        <v>4823399</v>
      </c>
      <c r="E151" s="58">
        <v>0</v>
      </c>
      <c r="F151" s="58">
        <v>0</v>
      </c>
      <c r="G151" s="59">
        <f t="shared" si="4"/>
        <v>2140433.1</v>
      </c>
      <c r="H151" s="59">
        <f t="shared" si="5"/>
        <v>0</v>
      </c>
      <c r="I151" s="60">
        <v>0</v>
      </c>
    </row>
    <row r="152" spans="1:9">
      <c r="A152" s="57">
        <v>151</v>
      </c>
      <c r="B152" s="58">
        <f>PRRAS!C162</f>
        <v>151</v>
      </c>
      <c r="C152" s="58">
        <f>PRRAS!D162</f>
        <v>4622756</v>
      </c>
      <c r="D152" s="58">
        <f>PRRAS!E162</f>
        <v>4823399</v>
      </c>
      <c r="E152" s="58">
        <v>0</v>
      </c>
      <c r="F152" s="58">
        <v>0</v>
      </c>
      <c r="G152" s="59">
        <f t="shared" si="4"/>
        <v>2154702.6540000001</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197082</v>
      </c>
      <c r="D156" s="58">
        <f>PRRAS!E166</f>
        <v>221237</v>
      </c>
      <c r="E156" s="58">
        <v>0</v>
      </c>
      <c r="F156" s="58">
        <v>0</v>
      </c>
      <c r="G156" s="59">
        <f t="shared" si="4"/>
        <v>99131.18</v>
      </c>
      <c r="H156" s="59">
        <f t="shared" si="5"/>
        <v>0</v>
      </c>
      <c r="I156" s="60">
        <v>0</v>
      </c>
    </row>
    <row r="157" spans="1:9">
      <c r="A157" s="57">
        <v>151</v>
      </c>
      <c r="B157" s="58">
        <f>PRRAS!C167</f>
        <v>156</v>
      </c>
      <c r="C157" s="58">
        <f>PRRAS!D167</f>
        <v>762707</v>
      </c>
      <c r="D157" s="58">
        <f>PRRAS!E167</f>
        <v>795819</v>
      </c>
      <c r="E157" s="58">
        <v>0</v>
      </c>
      <c r="F157" s="58">
        <v>0</v>
      </c>
      <c r="G157" s="59">
        <f t="shared" si="4"/>
        <v>367277.82</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687323</v>
      </c>
      <c r="D159" s="58">
        <f>PRRAS!E169</f>
        <v>715268</v>
      </c>
      <c r="E159" s="58">
        <v>0</v>
      </c>
      <c r="F159" s="58">
        <v>0</v>
      </c>
      <c r="G159" s="59">
        <f t="shared" si="4"/>
        <v>334621.72200000001</v>
      </c>
      <c r="H159" s="59">
        <f t="shared" si="5"/>
        <v>0</v>
      </c>
      <c r="I159" s="60">
        <v>0</v>
      </c>
    </row>
    <row r="160" spans="1:9">
      <c r="A160" s="57">
        <v>151</v>
      </c>
      <c r="B160" s="58">
        <f>PRRAS!C170</f>
        <v>159</v>
      </c>
      <c r="C160" s="58">
        <f>PRRAS!D170</f>
        <v>75384</v>
      </c>
      <c r="D160" s="58">
        <f>PRRAS!E170</f>
        <v>80551</v>
      </c>
      <c r="E160" s="58">
        <v>0</v>
      </c>
      <c r="F160" s="58">
        <v>0</v>
      </c>
      <c r="G160" s="59">
        <f t="shared" si="4"/>
        <v>37601.273999999998</v>
      </c>
      <c r="H160" s="59">
        <f t="shared" si="5"/>
        <v>0</v>
      </c>
      <c r="I160" s="60">
        <v>0</v>
      </c>
    </row>
    <row r="161" spans="1:9">
      <c r="A161" s="57">
        <v>151</v>
      </c>
      <c r="B161" s="58">
        <f>PRRAS!C171</f>
        <v>160</v>
      </c>
      <c r="C161" s="58">
        <f>PRRAS!D171</f>
        <v>1062322</v>
      </c>
      <c r="D161" s="58">
        <f>PRRAS!E171</f>
        <v>1052428</v>
      </c>
      <c r="E161" s="58">
        <v>0</v>
      </c>
      <c r="F161" s="58">
        <v>0</v>
      </c>
      <c r="G161" s="59">
        <f t="shared" si="4"/>
        <v>506748.48000000004</v>
      </c>
      <c r="H161" s="59">
        <f t="shared" si="5"/>
        <v>0</v>
      </c>
      <c r="I161" s="60">
        <v>0</v>
      </c>
    </row>
    <row r="162" spans="1:9">
      <c r="A162" s="57">
        <v>151</v>
      </c>
      <c r="B162" s="58">
        <f>PRRAS!C172</f>
        <v>161</v>
      </c>
      <c r="C162" s="58">
        <f>PRRAS!D172</f>
        <v>276344</v>
      </c>
      <c r="D162" s="58">
        <f>PRRAS!E172</f>
        <v>353775</v>
      </c>
      <c r="E162" s="58">
        <v>0</v>
      </c>
      <c r="F162" s="58">
        <v>0</v>
      </c>
      <c r="G162" s="59">
        <f t="shared" si="4"/>
        <v>158406.93400000001</v>
      </c>
      <c r="H162" s="59">
        <f t="shared" si="5"/>
        <v>0</v>
      </c>
      <c r="I162" s="60">
        <v>0</v>
      </c>
    </row>
    <row r="163" spans="1:9">
      <c r="A163" s="57">
        <v>151</v>
      </c>
      <c r="B163" s="58">
        <f>PRRAS!C173</f>
        <v>162</v>
      </c>
      <c r="C163" s="58">
        <f>PRRAS!D173</f>
        <v>31655</v>
      </c>
      <c r="D163" s="58">
        <f>PRRAS!E173</f>
        <v>39591</v>
      </c>
      <c r="E163" s="58">
        <v>0</v>
      </c>
      <c r="F163" s="58">
        <v>0</v>
      </c>
      <c r="G163" s="59">
        <f t="shared" si="4"/>
        <v>17955.594000000001</v>
      </c>
      <c r="H163" s="59">
        <f t="shared" si="5"/>
        <v>0</v>
      </c>
      <c r="I163" s="60">
        <v>0</v>
      </c>
    </row>
    <row r="164" spans="1:9">
      <c r="A164" s="57">
        <v>151</v>
      </c>
      <c r="B164" s="58">
        <f>PRRAS!C174</f>
        <v>163</v>
      </c>
      <c r="C164" s="58">
        <f>PRRAS!D174</f>
        <v>240322</v>
      </c>
      <c r="D164" s="58">
        <f>PRRAS!E174</f>
        <v>310736</v>
      </c>
      <c r="E164" s="58">
        <v>0</v>
      </c>
      <c r="F164" s="58">
        <v>0</v>
      </c>
      <c r="G164" s="59">
        <f t="shared" si="4"/>
        <v>140472.42199999999</v>
      </c>
      <c r="H164" s="59">
        <f t="shared" si="5"/>
        <v>0</v>
      </c>
      <c r="I164" s="60">
        <v>0</v>
      </c>
    </row>
    <row r="165" spans="1:9">
      <c r="A165" s="57">
        <v>151</v>
      </c>
      <c r="B165" s="58">
        <f>PRRAS!C175</f>
        <v>164</v>
      </c>
      <c r="C165" s="58">
        <f>PRRAS!D175</f>
        <v>3549</v>
      </c>
      <c r="D165" s="58">
        <f>PRRAS!E175</f>
        <v>3306</v>
      </c>
      <c r="E165" s="58">
        <v>0</v>
      </c>
      <c r="F165" s="58">
        <v>0</v>
      </c>
      <c r="G165" s="59">
        <f t="shared" si="4"/>
        <v>1666.404</v>
      </c>
      <c r="H165" s="59">
        <f t="shared" si="5"/>
        <v>0</v>
      </c>
      <c r="I165" s="60">
        <v>0</v>
      </c>
    </row>
    <row r="166" spans="1:9">
      <c r="A166" s="57">
        <v>151</v>
      </c>
      <c r="B166" s="58">
        <f>PRRAS!C176</f>
        <v>165</v>
      </c>
      <c r="C166" s="58">
        <f>PRRAS!D176</f>
        <v>818</v>
      </c>
      <c r="D166" s="58">
        <f>PRRAS!E176</f>
        <v>142</v>
      </c>
      <c r="E166" s="58">
        <v>0</v>
      </c>
      <c r="F166" s="58">
        <v>0</v>
      </c>
      <c r="G166" s="59">
        <f t="shared" si="4"/>
        <v>181.83</v>
      </c>
      <c r="H166" s="59">
        <f t="shared" si="5"/>
        <v>0</v>
      </c>
      <c r="I166" s="60">
        <v>0</v>
      </c>
    </row>
    <row r="167" spans="1:9">
      <c r="A167" s="57">
        <v>151</v>
      </c>
      <c r="B167" s="58">
        <f>PRRAS!C177</f>
        <v>166</v>
      </c>
      <c r="C167" s="58">
        <f>PRRAS!D177</f>
        <v>637954</v>
      </c>
      <c r="D167" s="58">
        <f>PRRAS!E177</f>
        <v>508312</v>
      </c>
      <c r="E167" s="58">
        <v>0</v>
      </c>
      <c r="F167" s="58">
        <v>0</v>
      </c>
      <c r="G167" s="59">
        <f t="shared" si="4"/>
        <v>274659.94800000003</v>
      </c>
      <c r="H167" s="59">
        <f t="shared" si="5"/>
        <v>0</v>
      </c>
      <c r="I167" s="60">
        <v>0</v>
      </c>
    </row>
    <row r="168" spans="1:9">
      <c r="A168" s="57">
        <v>151</v>
      </c>
      <c r="B168" s="58">
        <f>PRRAS!C178</f>
        <v>167</v>
      </c>
      <c r="C168" s="58">
        <f>PRRAS!D178</f>
        <v>239427</v>
      </c>
      <c r="D168" s="58">
        <f>PRRAS!E178</f>
        <v>46553</v>
      </c>
      <c r="E168" s="58">
        <v>0</v>
      </c>
      <c r="F168" s="58">
        <v>0</v>
      </c>
      <c r="G168" s="59">
        <f t="shared" si="4"/>
        <v>55533.011000000006</v>
      </c>
      <c r="H168" s="59">
        <f t="shared" si="5"/>
        <v>0</v>
      </c>
      <c r="I168" s="60">
        <v>0</v>
      </c>
    </row>
    <row r="169" spans="1:9">
      <c r="A169" s="57">
        <v>151</v>
      </c>
      <c r="B169" s="58">
        <f>PRRAS!C179</f>
        <v>168</v>
      </c>
      <c r="C169" s="58">
        <f>PRRAS!D179</f>
        <v>161350</v>
      </c>
      <c r="D169" s="58">
        <f>PRRAS!E179</f>
        <v>222396</v>
      </c>
      <c r="E169" s="58">
        <v>0</v>
      </c>
      <c r="F169" s="58">
        <v>0</v>
      </c>
      <c r="G169" s="59">
        <f t="shared" si="4"/>
        <v>101831.856</v>
      </c>
      <c r="H169" s="59">
        <f t="shared" si="5"/>
        <v>0</v>
      </c>
      <c r="I169" s="60">
        <v>0</v>
      </c>
    </row>
    <row r="170" spans="1:9">
      <c r="A170" s="57">
        <v>151</v>
      </c>
      <c r="B170" s="58">
        <f>PRRAS!C180</f>
        <v>169</v>
      </c>
      <c r="C170" s="58">
        <f>PRRAS!D180</f>
        <v>146285</v>
      </c>
      <c r="D170" s="58">
        <f>PRRAS!E180</f>
        <v>150971</v>
      </c>
      <c r="E170" s="58">
        <v>0</v>
      </c>
      <c r="F170" s="58">
        <v>0</v>
      </c>
      <c r="G170" s="59">
        <f t="shared" si="4"/>
        <v>75750.363000000012</v>
      </c>
      <c r="H170" s="59">
        <f t="shared" si="5"/>
        <v>0</v>
      </c>
      <c r="I170" s="60">
        <v>0</v>
      </c>
    </row>
    <row r="171" spans="1:9">
      <c r="A171" s="57">
        <v>151</v>
      </c>
      <c r="B171" s="58">
        <f>PRRAS!C181</f>
        <v>170</v>
      </c>
      <c r="C171" s="58">
        <f>PRRAS!D181</f>
        <v>11802</v>
      </c>
      <c r="D171" s="58">
        <f>PRRAS!E181</f>
        <v>7424</v>
      </c>
      <c r="E171" s="58">
        <v>0</v>
      </c>
      <c r="F171" s="58">
        <v>0</v>
      </c>
      <c r="G171" s="59">
        <f t="shared" si="4"/>
        <v>4530.5</v>
      </c>
      <c r="H171" s="59">
        <f t="shared" si="5"/>
        <v>0</v>
      </c>
      <c r="I171" s="60">
        <v>0</v>
      </c>
    </row>
    <row r="172" spans="1:9">
      <c r="A172" s="57">
        <v>151</v>
      </c>
      <c r="B172" s="58">
        <f>PRRAS!C182</f>
        <v>171</v>
      </c>
      <c r="C172" s="58">
        <f>PRRAS!D182</f>
        <v>78792</v>
      </c>
      <c r="D172" s="58">
        <f>PRRAS!E182</f>
        <v>77312</v>
      </c>
      <c r="E172" s="58">
        <v>0</v>
      </c>
      <c r="F172" s="58">
        <v>0</v>
      </c>
      <c r="G172" s="59">
        <f t="shared" si="4"/>
        <v>39914.136000000006</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298</v>
      </c>
      <c r="D174" s="58">
        <f>PRRAS!E184</f>
        <v>3656</v>
      </c>
      <c r="E174" s="58">
        <v>0</v>
      </c>
      <c r="F174" s="58">
        <v>0</v>
      </c>
      <c r="G174" s="59">
        <f t="shared" si="4"/>
        <v>1316.53</v>
      </c>
      <c r="H174" s="59">
        <f t="shared" si="5"/>
        <v>0</v>
      </c>
      <c r="I174" s="60">
        <v>0</v>
      </c>
    </row>
    <row r="175" spans="1:9">
      <c r="A175" s="57">
        <v>151</v>
      </c>
      <c r="B175" s="58">
        <f>PRRAS!C185</f>
        <v>174</v>
      </c>
      <c r="C175" s="58">
        <f>PRRAS!D185</f>
        <v>109844</v>
      </c>
      <c r="D175" s="58">
        <f>PRRAS!E185</f>
        <v>122350</v>
      </c>
      <c r="E175" s="58">
        <v>0</v>
      </c>
      <c r="F175" s="58">
        <v>0</v>
      </c>
      <c r="G175" s="59">
        <f t="shared" si="4"/>
        <v>61690.655999999995</v>
      </c>
      <c r="H175" s="59">
        <f t="shared" si="5"/>
        <v>0</v>
      </c>
      <c r="I175" s="60">
        <v>0</v>
      </c>
    </row>
    <row r="176" spans="1:9">
      <c r="A176" s="57">
        <v>151</v>
      </c>
      <c r="B176" s="58">
        <f>PRRAS!C186</f>
        <v>175</v>
      </c>
      <c r="C176" s="58">
        <f>PRRAS!D186</f>
        <v>23331</v>
      </c>
      <c r="D176" s="58">
        <f>PRRAS!E186</f>
        <v>23906</v>
      </c>
      <c r="E176" s="58">
        <v>0</v>
      </c>
      <c r="F176" s="58">
        <v>0</v>
      </c>
      <c r="G176" s="59">
        <f t="shared" si="4"/>
        <v>12450.025</v>
      </c>
      <c r="H176" s="59">
        <f t="shared" si="5"/>
        <v>0</v>
      </c>
      <c r="I176" s="60">
        <v>0</v>
      </c>
    </row>
    <row r="177" spans="1:9">
      <c r="A177" s="57">
        <v>151</v>
      </c>
      <c r="B177" s="58">
        <f>PRRAS!C187</f>
        <v>176</v>
      </c>
      <c r="C177" s="58">
        <f>PRRAS!D187</f>
        <v>3280</v>
      </c>
      <c r="D177" s="58">
        <f>PRRAS!E187</f>
        <v>11036</v>
      </c>
      <c r="E177" s="58">
        <v>0</v>
      </c>
      <c r="F177" s="58">
        <v>0</v>
      </c>
      <c r="G177" s="59">
        <f t="shared" si="4"/>
        <v>4461.9519999999993</v>
      </c>
      <c r="H177" s="59">
        <f t="shared" si="5"/>
        <v>0</v>
      </c>
      <c r="I177" s="60">
        <v>0</v>
      </c>
    </row>
    <row r="178" spans="1:9">
      <c r="A178" s="57">
        <v>151</v>
      </c>
      <c r="B178" s="58">
        <f>PRRAS!C188</f>
        <v>177</v>
      </c>
      <c r="C178" s="58">
        <f>PRRAS!D188</f>
        <v>0</v>
      </c>
      <c r="D178" s="58">
        <f>PRRAS!E188</f>
        <v>2746</v>
      </c>
      <c r="E178" s="58">
        <v>0</v>
      </c>
      <c r="F178" s="58">
        <v>0</v>
      </c>
      <c r="G178" s="59">
        <f t="shared" si="4"/>
        <v>972.08399999999995</v>
      </c>
      <c r="H178" s="59">
        <f t="shared" si="5"/>
        <v>0</v>
      </c>
      <c r="I178" s="60">
        <v>0</v>
      </c>
    </row>
    <row r="179" spans="1:9">
      <c r="A179" s="57">
        <v>151</v>
      </c>
      <c r="B179" s="58">
        <f>PRRAS!C189</f>
        <v>178</v>
      </c>
      <c r="C179" s="58">
        <f>PRRAS!D189</f>
        <v>37768</v>
      </c>
      <c r="D179" s="58">
        <f>PRRAS!E189</f>
        <v>32295</v>
      </c>
      <c r="E179" s="58">
        <v>0</v>
      </c>
      <c r="F179" s="58">
        <v>0</v>
      </c>
      <c r="G179" s="59">
        <f t="shared" si="4"/>
        <v>18219.723999999998</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22207</v>
      </c>
      <c r="D181" s="58">
        <f>PRRAS!E191</f>
        <v>13280</v>
      </c>
      <c r="E181" s="58">
        <v>0</v>
      </c>
      <c r="F181" s="58">
        <v>0</v>
      </c>
      <c r="G181" s="59">
        <f t="shared" si="4"/>
        <v>8778.06</v>
      </c>
      <c r="H181" s="59">
        <f t="shared" si="5"/>
        <v>0</v>
      </c>
      <c r="I181" s="60">
        <v>0</v>
      </c>
    </row>
    <row r="182" spans="1:9">
      <c r="A182" s="57">
        <v>151</v>
      </c>
      <c r="B182" s="58">
        <f>PRRAS!C192</f>
        <v>181</v>
      </c>
      <c r="C182" s="58">
        <f>PRRAS!D192</f>
        <v>5775</v>
      </c>
      <c r="D182" s="58">
        <f>PRRAS!E192</f>
        <v>3694</v>
      </c>
      <c r="E182" s="58">
        <v>0</v>
      </c>
      <c r="F182" s="58">
        <v>0</v>
      </c>
      <c r="G182" s="59">
        <f t="shared" si="4"/>
        <v>2382.5029999999997</v>
      </c>
      <c r="H182" s="59">
        <f t="shared" si="5"/>
        <v>0</v>
      </c>
      <c r="I182" s="60">
        <v>0</v>
      </c>
    </row>
    <row r="183" spans="1:9">
      <c r="A183" s="57">
        <v>151</v>
      </c>
      <c r="B183" s="58">
        <f>PRRAS!C193</f>
        <v>182</v>
      </c>
      <c r="C183" s="58">
        <f>PRRAS!D193</f>
        <v>12950</v>
      </c>
      <c r="D183" s="58">
        <f>PRRAS!E193</f>
        <v>31152</v>
      </c>
      <c r="E183" s="58">
        <v>0</v>
      </c>
      <c r="F183" s="58">
        <v>0</v>
      </c>
      <c r="G183" s="59">
        <f t="shared" si="4"/>
        <v>13696.227999999999</v>
      </c>
      <c r="H183" s="59">
        <f t="shared" si="5"/>
        <v>0</v>
      </c>
      <c r="I183" s="60">
        <v>0</v>
      </c>
    </row>
    <row r="184" spans="1:9">
      <c r="A184" s="57">
        <v>151</v>
      </c>
      <c r="B184" s="58">
        <f>PRRAS!C194</f>
        <v>183</v>
      </c>
      <c r="C184" s="58">
        <f>PRRAS!D194</f>
        <v>4533</v>
      </c>
      <c r="D184" s="58">
        <f>PRRAS!E194</f>
        <v>4241</v>
      </c>
      <c r="E184" s="58">
        <v>0</v>
      </c>
      <c r="F184" s="58">
        <v>0</v>
      </c>
      <c r="G184" s="59">
        <f t="shared" si="4"/>
        <v>2381.7449999999999</v>
      </c>
      <c r="H184" s="59">
        <f t="shared" si="5"/>
        <v>0</v>
      </c>
      <c r="I184" s="60">
        <v>0</v>
      </c>
    </row>
    <row r="185" spans="1:9">
      <c r="A185" s="57">
        <v>151</v>
      </c>
      <c r="B185" s="58">
        <f>PRRAS!C195</f>
        <v>184</v>
      </c>
      <c r="C185" s="58">
        <f>PRRAS!D195</f>
        <v>578</v>
      </c>
      <c r="D185" s="58">
        <f>PRRAS!E195</f>
        <v>18828</v>
      </c>
      <c r="E185" s="58">
        <v>0</v>
      </c>
      <c r="F185" s="58">
        <v>0</v>
      </c>
      <c r="G185" s="59">
        <f t="shared" si="4"/>
        <v>7035.0559999999996</v>
      </c>
      <c r="H185" s="59">
        <f t="shared" si="5"/>
        <v>0</v>
      </c>
      <c r="I185" s="60">
        <v>0</v>
      </c>
    </row>
    <row r="186" spans="1:9">
      <c r="A186" s="57">
        <v>151</v>
      </c>
      <c r="B186" s="58">
        <f>PRRAS!C196</f>
        <v>185</v>
      </c>
      <c r="C186" s="58">
        <f>PRRAS!D196</f>
        <v>37602</v>
      </c>
      <c r="D186" s="58">
        <f>PRRAS!E196</f>
        <v>49163</v>
      </c>
      <c r="E186" s="58">
        <v>0</v>
      </c>
      <c r="F186" s="58">
        <v>0</v>
      </c>
      <c r="G186" s="59">
        <f t="shared" si="4"/>
        <v>25146.68</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5152</v>
      </c>
      <c r="D188" s="58">
        <f>PRRAS!E198</f>
        <v>1950</v>
      </c>
      <c r="E188" s="58">
        <v>0</v>
      </c>
      <c r="F188" s="58">
        <v>0</v>
      </c>
      <c r="G188" s="59">
        <f t="shared" si="4"/>
        <v>1692.7239999999999</v>
      </c>
      <c r="H188" s="59">
        <f t="shared" si="5"/>
        <v>0</v>
      </c>
      <c r="I188" s="60">
        <v>0</v>
      </c>
    </row>
    <row r="189" spans="1:9">
      <c r="A189" s="57">
        <v>151</v>
      </c>
      <c r="B189" s="58">
        <f>PRRAS!C199</f>
        <v>188</v>
      </c>
      <c r="C189" s="58">
        <f>PRRAS!D199</f>
        <v>3653</v>
      </c>
      <c r="D189" s="58">
        <f>PRRAS!E199</f>
        <v>4702</v>
      </c>
      <c r="E189" s="58">
        <v>0</v>
      </c>
      <c r="F189" s="58">
        <v>0</v>
      </c>
      <c r="G189" s="59">
        <f t="shared" si="4"/>
        <v>2454.7159999999999</v>
      </c>
      <c r="H189" s="59">
        <f t="shared" si="5"/>
        <v>0</v>
      </c>
      <c r="I189" s="60">
        <v>0</v>
      </c>
    </row>
    <row r="190" spans="1:9">
      <c r="A190" s="57">
        <v>151</v>
      </c>
      <c r="B190" s="58">
        <f>PRRAS!C200</f>
        <v>189</v>
      </c>
      <c r="C190" s="58">
        <f>PRRAS!D200</f>
        <v>1000</v>
      </c>
      <c r="D190" s="58">
        <f>PRRAS!E200</f>
        <v>1200</v>
      </c>
      <c r="E190" s="58">
        <v>0</v>
      </c>
      <c r="F190" s="58">
        <v>0</v>
      </c>
      <c r="G190" s="59">
        <f t="shared" si="4"/>
        <v>642.6</v>
      </c>
      <c r="H190" s="59">
        <f t="shared" si="5"/>
        <v>0</v>
      </c>
      <c r="I190" s="60">
        <v>0</v>
      </c>
    </row>
    <row r="191" spans="1:9">
      <c r="A191" s="57">
        <v>151</v>
      </c>
      <c r="B191" s="58">
        <f>PRRAS!C201</f>
        <v>190</v>
      </c>
      <c r="C191" s="58">
        <f>PRRAS!D201</f>
        <v>23587</v>
      </c>
      <c r="D191" s="58">
        <f>PRRAS!E201</f>
        <v>24767</v>
      </c>
      <c r="E191" s="58">
        <v>0</v>
      </c>
      <c r="F191" s="58">
        <v>0</v>
      </c>
      <c r="G191" s="59">
        <f t="shared" si="4"/>
        <v>13892.99</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4210</v>
      </c>
      <c r="D193" s="58">
        <f>PRRAS!E203</f>
        <v>16544</v>
      </c>
      <c r="E193" s="58">
        <v>0</v>
      </c>
      <c r="F193" s="58">
        <v>0</v>
      </c>
      <c r="G193" s="59">
        <f t="shared" si="4"/>
        <v>7161.2160000000003</v>
      </c>
      <c r="H193" s="59">
        <f t="shared" si="5"/>
        <v>0</v>
      </c>
      <c r="I193" s="60">
        <v>0</v>
      </c>
    </row>
    <row r="194" spans="1:9">
      <c r="A194" s="57">
        <v>151</v>
      </c>
      <c r="B194" s="58">
        <f>PRRAS!C204</f>
        <v>193</v>
      </c>
      <c r="C194" s="58">
        <f>PRRAS!D204</f>
        <v>297</v>
      </c>
      <c r="D194" s="58">
        <f>PRRAS!E204</f>
        <v>268</v>
      </c>
      <c r="E194" s="58">
        <v>0</v>
      </c>
      <c r="F194" s="58">
        <v>0</v>
      </c>
      <c r="G194" s="59">
        <f t="shared" ref="G194:G257" si="6">(B194/1000)*(C194*1+D194*2)</f>
        <v>160.76900000000001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297</v>
      </c>
      <c r="D208" s="58">
        <f>PRRAS!E218</f>
        <v>268</v>
      </c>
      <c r="E208" s="58">
        <v>0</v>
      </c>
      <c r="F208" s="58">
        <v>0</v>
      </c>
      <c r="G208" s="59">
        <f t="shared" si="6"/>
        <v>172.43099999999998</v>
      </c>
      <c r="H208" s="59">
        <f t="shared" si="7"/>
        <v>0</v>
      </c>
      <c r="I208" s="60">
        <v>0</v>
      </c>
    </row>
    <row r="209" spans="1:9">
      <c r="A209" s="57">
        <v>151</v>
      </c>
      <c r="B209" s="58">
        <f>PRRAS!C219</f>
        <v>208</v>
      </c>
      <c r="C209" s="58">
        <f>PRRAS!D219</f>
        <v>12</v>
      </c>
      <c r="D209" s="58">
        <f>PRRAS!E219</f>
        <v>0</v>
      </c>
      <c r="E209" s="58">
        <v>0</v>
      </c>
      <c r="F209" s="58">
        <v>0</v>
      </c>
      <c r="G209" s="59">
        <f t="shared" si="6"/>
        <v>2.496</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285</v>
      </c>
      <c r="D211" s="58">
        <f>PRRAS!E221</f>
        <v>268</v>
      </c>
      <c r="E211" s="58">
        <v>0</v>
      </c>
      <c r="F211" s="58">
        <v>0</v>
      </c>
      <c r="G211" s="59">
        <f t="shared" si="6"/>
        <v>172.41</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8875</v>
      </c>
      <c r="D247" s="58">
        <f>PRRAS!E257</f>
        <v>6616</v>
      </c>
      <c r="E247" s="58">
        <v>0</v>
      </c>
      <c r="F247" s="58">
        <v>0</v>
      </c>
      <c r="G247" s="59">
        <f t="shared" si="6"/>
        <v>5438.3220000000001</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8875</v>
      </c>
      <c r="D254" s="58">
        <f>PRRAS!E264</f>
        <v>6616</v>
      </c>
      <c r="E254" s="58">
        <v>0</v>
      </c>
      <c r="F254" s="58">
        <v>0</v>
      </c>
      <c r="G254" s="59">
        <f t="shared" si="6"/>
        <v>5593.0709999999999</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8875</v>
      </c>
      <c r="D256" s="58">
        <f>PRRAS!E266</f>
        <v>6616</v>
      </c>
      <c r="E256" s="58">
        <v>0</v>
      </c>
      <c r="F256" s="58">
        <v>0</v>
      </c>
      <c r="G256" s="59">
        <f t="shared" si="6"/>
        <v>5637.2849999999999</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6654039</v>
      </c>
      <c r="D282" s="58">
        <f>PRRAS!E292</f>
        <v>6899767</v>
      </c>
      <c r="E282" s="58">
        <v>0</v>
      </c>
      <c r="F282" s="58">
        <v>0</v>
      </c>
      <c r="G282" s="59">
        <f t="shared" si="8"/>
        <v>5747454.0130000003</v>
      </c>
      <c r="H282" s="59">
        <f t="shared" si="9"/>
        <v>0</v>
      </c>
      <c r="I282" s="60">
        <v>0</v>
      </c>
    </row>
    <row r="283" spans="1:9">
      <c r="A283" s="57">
        <v>151</v>
      </c>
      <c r="B283" s="58">
        <f>PRRAS!C293</f>
        <v>282</v>
      </c>
      <c r="C283" s="58">
        <f>PRRAS!D293</f>
        <v>79441</v>
      </c>
      <c r="D283" s="58">
        <f>PRRAS!E293</f>
        <v>11860</v>
      </c>
      <c r="E283" s="58">
        <v>0</v>
      </c>
      <c r="F283" s="58">
        <v>0</v>
      </c>
      <c r="G283" s="59">
        <f t="shared" si="8"/>
        <v>29091.401999999998</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0</v>
      </c>
      <c r="D285" s="58">
        <f>PRRAS!E295</f>
        <v>0</v>
      </c>
      <c r="E285" s="58">
        <v>0</v>
      </c>
      <c r="F285" s="58">
        <v>0</v>
      </c>
      <c r="G285" s="59">
        <f t="shared" si="8"/>
        <v>0</v>
      </c>
      <c r="H285" s="59">
        <f t="shared" si="9"/>
        <v>0</v>
      </c>
      <c r="I285" s="60">
        <v>0</v>
      </c>
    </row>
    <row r="286" spans="1:9">
      <c r="A286" s="57">
        <v>151</v>
      </c>
      <c r="B286" s="58">
        <f>PRRAS!C296</f>
        <v>285</v>
      </c>
      <c r="C286" s="58">
        <f>PRRAS!D296</f>
        <v>97066</v>
      </c>
      <c r="D286" s="58">
        <f>PRRAS!E296</f>
        <v>72708</v>
      </c>
      <c r="E286" s="58">
        <v>0</v>
      </c>
      <c r="F286" s="58">
        <v>0</v>
      </c>
      <c r="G286" s="59">
        <f t="shared" si="8"/>
        <v>69107.37</v>
      </c>
      <c r="H286" s="59">
        <f t="shared" si="9"/>
        <v>0</v>
      </c>
      <c r="I286" s="60">
        <v>0</v>
      </c>
    </row>
    <row r="287" spans="1:9">
      <c r="A287" s="57">
        <v>151</v>
      </c>
      <c r="B287" s="58">
        <f>PRRAS!C297</f>
        <v>286</v>
      </c>
      <c r="C287" s="58">
        <f>PRRAS!D297</f>
        <v>21098</v>
      </c>
      <c r="D287" s="58">
        <f>PRRAS!E297</f>
        <v>9953</v>
      </c>
      <c r="E287" s="58">
        <v>0</v>
      </c>
      <c r="F287" s="58">
        <v>0</v>
      </c>
      <c r="G287" s="59">
        <f t="shared" si="8"/>
        <v>11727.143999999998</v>
      </c>
      <c r="H287" s="59">
        <f t="shared" si="9"/>
        <v>0</v>
      </c>
      <c r="I287" s="60">
        <v>0</v>
      </c>
    </row>
    <row r="288" spans="1:9">
      <c r="A288" s="57">
        <v>151</v>
      </c>
      <c r="B288" s="58">
        <f>PRRAS!C298</f>
        <v>287</v>
      </c>
      <c r="C288" s="58">
        <f>PRRAS!D298</f>
        <v>8350</v>
      </c>
      <c r="D288" s="58">
        <f>PRRAS!E298</f>
        <v>8765</v>
      </c>
      <c r="E288" s="58">
        <v>0</v>
      </c>
      <c r="F288" s="58">
        <v>0</v>
      </c>
      <c r="G288" s="59">
        <f t="shared" si="8"/>
        <v>7427.5599999999995</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34955</v>
      </c>
      <c r="D342" s="58">
        <f>PRRAS!E353</f>
        <v>58004</v>
      </c>
      <c r="E342" s="58">
        <v>0</v>
      </c>
      <c r="F342" s="58">
        <v>0</v>
      </c>
      <c r="G342" s="59">
        <f t="shared" si="10"/>
        <v>51478.383000000002</v>
      </c>
      <c r="H342" s="59">
        <f t="shared" si="11"/>
        <v>0</v>
      </c>
      <c r="I342" s="60">
        <v>0</v>
      </c>
    </row>
    <row r="343" spans="1:9">
      <c r="A343" s="57">
        <v>151</v>
      </c>
      <c r="B343" s="58">
        <f>PRRAS!C354</f>
        <v>342</v>
      </c>
      <c r="C343" s="58">
        <f>PRRAS!D354</f>
        <v>0</v>
      </c>
      <c r="D343" s="58">
        <f>PRRAS!E354</f>
        <v>2682</v>
      </c>
      <c r="E343" s="58">
        <v>0</v>
      </c>
      <c r="F343" s="58">
        <v>0</v>
      </c>
      <c r="G343" s="59">
        <f t="shared" si="10"/>
        <v>1834.4880000000001</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2682</v>
      </c>
      <c r="E348" s="58">
        <v>0</v>
      </c>
      <c r="F348" s="58">
        <v>0</v>
      </c>
      <c r="G348" s="59">
        <f t="shared" si="10"/>
        <v>1861.3079999999998</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2682</v>
      </c>
      <c r="E351" s="58">
        <v>0</v>
      </c>
      <c r="F351" s="58">
        <v>0</v>
      </c>
      <c r="G351" s="59">
        <f t="shared" si="10"/>
        <v>1877.3999999999999</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34955</v>
      </c>
      <c r="D355" s="58">
        <f>PRRAS!E366</f>
        <v>52459</v>
      </c>
      <c r="E355" s="58">
        <v>0</v>
      </c>
      <c r="F355" s="58">
        <v>0</v>
      </c>
      <c r="G355" s="59">
        <f t="shared" si="10"/>
        <v>49515.041999999994</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31229</v>
      </c>
      <c r="D361" s="58">
        <f>PRRAS!E372</f>
        <v>45870</v>
      </c>
      <c r="E361" s="58">
        <v>0</v>
      </c>
      <c r="F361" s="58">
        <v>0</v>
      </c>
      <c r="G361" s="59">
        <f t="shared" si="10"/>
        <v>44268.84</v>
      </c>
      <c r="H361" s="59">
        <f t="shared" si="11"/>
        <v>0</v>
      </c>
      <c r="I361" s="60">
        <v>0</v>
      </c>
    </row>
    <row r="362" spans="1:9">
      <c r="A362" s="57">
        <v>151</v>
      </c>
      <c r="B362" s="58">
        <f>PRRAS!C373</f>
        <v>361</v>
      </c>
      <c r="C362" s="58">
        <f>PRRAS!D373</f>
        <v>9455</v>
      </c>
      <c r="D362" s="58">
        <f>PRRAS!E373</f>
        <v>41888</v>
      </c>
      <c r="E362" s="58">
        <v>0</v>
      </c>
      <c r="F362" s="58">
        <v>0</v>
      </c>
      <c r="G362" s="59">
        <f t="shared" si="10"/>
        <v>33656.390999999996</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4061</v>
      </c>
      <c r="D364" s="58">
        <f>PRRAS!E375</f>
        <v>3982</v>
      </c>
      <c r="E364" s="58">
        <v>0</v>
      </c>
      <c r="F364" s="58">
        <v>0</v>
      </c>
      <c r="G364" s="59">
        <f t="shared" si="10"/>
        <v>4365.0749999999998</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17713</v>
      </c>
      <c r="D368" s="58">
        <f>PRRAS!E379</f>
        <v>0</v>
      </c>
      <c r="E368" s="58">
        <v>0</v>
      </c>
      <c r="F368" s="58">
        <v>0</v>
      </c>
      <c r="G368" s="59">
        <f t="shared" si="10"/>
        <v>6500.6710000000003</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3726</v>
      </c>
      <c r="D375" s="58">
        <f>PRRAS!E386</f>
        <v>6589</v>
      </c>
      <c r="E375" s="58">
        <v>0</v>
      </c>
      <c r="F375" s="58">
        <v>0</v>
      </c>
      <c r="G375" s="59">
        <f t="shared" si="10"/>
        <v>6322.0959999999995</v>
      </c>
      <c r="H375" s="59">
        <f t="shared" si="11"/>
        <v>0</v>
      </c>
      <c r="I375" s="60">
        <v>0</v>
      </c>
    </row>
    <row r="376" spans="1:9">
      <c r="A376" s="57">
        <v>151</v>
      </c>
      <c r="B376" s="58">
        <f>PRRAS!C387</f>
        <v>375</v>
      </c>
      <c r="C376" s="58">
        <f>PRRAS!D387</f>
        <v>3726</v>
      </c>
      <c r="D376" s="58">
        <f>PRRAS!E387</f>
        <v>6589</v>
      </c>
      <c r="E376" s="58">
        <v>0</v>
      </c>
      <c r="F376" s="58">
        <v>0</v>
      </c>
      <c r="G376" s="59">
        <f t="shared" si="10"/>
        <v>6339</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2863</v>
      </c>
      <c r="E388" s="58">
        <v>0</v>
      </c>
      <c r="F388" s="58">
        <v>0</v>
      </c>
      <c r="G388" s="59">
        <f t="shared" si="12"/>
        <v>2215.962</v>
      </c>
      <c r="H388" s="59">
        <f t="shared" si="13"/>
        <v>0</v>
      </c>
      <c r="I388" s="60">
        <v>0</v>
      </c>
    </row>
    <row r="389" spans="1:9">
      <c r="A389" s="57">
        <v>151</v>
      </c>
      <c r="B389" s="58">
        <f>PRRAS!C400</f>
        <v>388</v>
      </c>
      <c r="C389" s="58">
        <f>PRRAS!D400</f>
        <v>0</v>
      </c>
      <c r="D389" s="58">
        <f>PRRAS!E400</f>
        <v>2863</v>
      </c>
      <c r="E389" s="58">
        <v>0</v>
      </c>
      <c r="F389" s="58">
        <v>0</v>
      </c>
      <c r="G389" s="59">
        <f t="shared" si="12"/>
        <v>2221.6880000000001</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2863</v>
      </c>
      <c r="E391" s="58">
        <v>0</v>
      </c>
      <c r="F391" s="58">
        <v>0</v>
      </c>
      <c r="G391" s="59">
        <f t="shared" si="12"/>
        <v>2233.14</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34955</v>
      </c>
      <c r="D400" s="58">
        <f>PRRAS!E411</f>
        <v>58004</v>
      </c>
      <c r="E400" s="58">
        <v>0</v>
      </c>
      <c r="F400" s="58">
        <v>0</v>
      </c>
      <c r="G400" s="59">
        <f t="shared" si="12"/>
        <v>60234.237000000001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20128</v>
      </c>
      <c r="D402" s="58">
        <f>PRRAS!E413</f>
        <v>0</v>
      </c>
      <c r="E402" s="58">
        <v>0</v>
      </c>
      <c r="F402" s="58">
        <v>0</v>
      </c>
      <c r="G402" s="59">
        <f t="shared" si="12"/>
        <v>8071.3280000000004</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6733480</v>
      </c>
      <c r="D404" s="58">
        <f>PRRAS!E415</f>
        <v>6911627</v>
      </c>
      <c r="E404" s="58">
        <v>0</v>
      </c>
      <c r="F404" s="58">
        <v>0</v>
      </c>
      <c r="G404" s="59">
        <f t="shared" si="12"/>
        <v>8284363.8020000001</v>
      </c>
      <c r="H404" s="59">
        <f t="shared" si="13"/>
        <v>0</v>
      </c>
      <c r="I404" s="60">
        <v>0</v>
      </c>
    </row>
    <row r="405" spans="1:9">
      <c r="A405" s="57">
        <v>151</v>
      </c>
      <c r="B405" s="58">
        <f>PRRAS!C416</f>
        <v>404</v>
      </c>
      <c r="C405" s="58">
        <f>PRRAS!D416</f>
        <v>6688994</v>
      </c>
      <c r="D405" s="58">
        <f>PRRAS!E416</f>
        <v>6957771</v>
      </c>
      <c r="E405" s="58">
        <v>0</v>
      </c>
      <c r="F405" s="58">
        <v>0</v>
      </c>
      <c r="G405" s="59">
        <f t="shared" si="12"/>
        <v>8324232.5440000007</v>
      </c>
      <c r="H405" s="59">
        <f t="shared" si="13"/>
        <v>0</v>
      </c>
      <c r="I405" s="60">
        <v>0</v>
      </c>
    </row>
    <row r="406" spans="1:9">
      <c r="A406" s="57">
        <v>151</v>
      </c>
      <c r="B406" s="58">
        <f>PRRAS!C417</f>
        <v>405</v>
      </c>
      <c r="C406" s="58">
        <f>PRRAS!D417</f>
        <v>44486</v>
      </c>
      <c r="D406" s="58">
        <f>PRRAS!E417</f>
        <v>0</v>
      </c>
      <c r="E406" s="58">
        <v>0</v>
      </c>
      <c r="F406" s="58">
        <v>0</v>
      </c>
      <c r="G406" s="59">
        <f t="shared" si="12"/>
        <v>18016.830000000002</v>
      </c>
      <c r="H406" s="59">
        <f t="shared" si="13"/>
        <v>0</v>
      </c>
      <c r="I406" s="60">
        <v>0</v>
      </c>
    </row>
    <row r="407" spans="1:9">
      <c r="A407" s="57">
        <v>151</v>
      </c>
      <c r="B407" s="58">
        <f>PRRAS!C418</f>
        <v>406</v>
      </c>
      <c r="C407" s="58">
        <f>PRRAS!D418</f>
        <v>0</v>
      </c>
      <c r="D407" s="58">
        <f>PRRAS!E418</f>
        <v>46144</v>
      </c>
      <c r="E407" s="58">
        <v>0</v>
      </c>
      <c r="F407" s="58">
        <v>0</v>
      </c>
      <c r="G407" s="59">
        <f t="shared" si="12"/>
        <v>37468.928</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117194</v>
      </c>
      <c r="D409" s="58">
        <f>PRRAS!E420</f>
        <v>72708</v>
      </c>
      <c r="E409" s="58">
        <v>0</v>
      </c>
      <c r="F409" s="58">
        <v>0</v>
      </c>
      <c r="G409" s="59">
        <f t="shared" si="12"/>
        <v>107144.87999999999</v>
      </c>
      <c r="H409" s="59">
        <f t="shared" si="13"/>
        <v>0</v>
      </c>
      <c r="I409" s="60">
        <v>0</v>
      </c>
    </row>
    <row r="410" spans="1:9">
      <c r="A410" s="57">
        <v>151</v>
      </c>
      <c r="B410" s="58">
        <f>PRRAS!C421</f>
        <v>409</v>
      </c>
      <c r="C410" s="58">
        <f>PRRAS!D421</f>
        <v>21098</v>
      </c>
      <c r="D410" s="58">
        <f>PRRAS!E421</f>
        <v>9953</v>
      </c>
      <c r="E410" s="58">
        <v>0</v>
      </c>
      <c r="F410" s="58">
        <v>0</v>
      </c>
      <c r="G410" s="59">
        <f t="shared" si="12"/>
        <v>16770.635999999999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6733480</v>
      </c>
      <c r="D630" s="58">
        <f>PRRAS!E642</f>
        <v>6911627</v>
      </c>
      <c r="E630" s="58">
        <v>0</v>
      </c>
      <c r="F630" s="58">
        <v>0</v>
      </c>
      <c r="G630" s="59">
        <f t="shared" si="18"/>
        <v>12930185.686000001</v>
      </c>
      <c r="H630" s="59">
        <f t="shared" si="19"/>
        <v>0</v>
      </c>
      <c r="I630" s="60">
        <v>0</v>
      </c>
    </row>
    <row r="631" spans="1:9">
      <c r="A631" s="57">
        <v>151</v>
      </c>
      <c r="B631" s="58">
        <f>PRRAS!C643</f>
        <v>630</v>
      </c>
      <c r="C631" s="58">
        <f>PRRAS!D643</f>
        <v>6688994</v>
      </c>
      <c r="D631" s="58">
        <f>PRRAS!E643</f>
        <v>6957771</v>
      </c>
      <c r="E631" s="58">
        <v>0</v>
      </c>
      <c r="F631" s="58">
        <v>0</v>
      </c>
      <c r="G631" s="59">
        <f t="shared" si="18"/>
        <v>12980857.68</v>
      </c>
      <c r="H631" s="59">
        <f t="shared" si="19"/>
        <v>0</v>
      </c>
      <c r="I631" s="60">
        <v>0</v>
      </c>
    </row>
    <row r="632" spans="1:9">
      <c r="A632" s="57">
        <v>151</v>
      </c>
      <c r="B632" s="58">
        <f>PRRAS!C644</f>
        <v>631</v>
      </c>
      <c r="C632" s="58">
        <f>PRRAS!D644</f>
        <v>44486</v>
      </c>
      <c r="D632" s="58">
        <f>PRRAS!E644</f>
        <v>0</v>
      </c>
      <c r="E632" s="58">
        <v>0</v>
      </c>
      <c r="F632" s="58">
        <v>0</v>
      </c>
      <c r="G632" s="59">
        <f t="shared" si="18"/>
        <v>28070.666000000001</v>
      </c>
      <c r="H632" s="59">
        <f t="shared" si="19"/>
        <v>0</v>
      </c>
      <c r="I632" s="60">
        <v>0</v>
      </c>
    </row>
    <row r="633" spans="1:9">
      <c r="A633" s="57">
        <v>151</v>
      </c>
      <c r="B633" s="58">
        <f>PRRAS!C645</f>
        <v>632</v>
      </c>
      <c r="C633" s="58">
        <f>PRRAS!D645</f>
        <v>0</v>
      </c>
      <c r="D633" s="58">
        <f>PRRAS!E645</f>
        <v>46144</v>
      </c>
      <c r="E633" s="58">
        <v>0</v>
      </c>
      <c r="F633" s="58">
        <v>0</v>
      </c>
      <c r="G633" s="59">
        <f t="shared" si="18"/>
        <v>58326.016000000003</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117194</v>
      </c>
      <c r="D635" s="58">
        <f>PRRAS!E647</f>
        <v>72708</v>
      </c>
      <c r="E635" s="58">
        <v>0</v>
      </c>
      <c r="F635" s="58">
        <v>0</v>
      </c>
      <c r="G635" s="59">
        <f t="shared" si="18"/>
        <v>166494.74</v>
      </c>
      <c r="H635" s="59">
        <f t="shared" si="19"/>
        <v>0</v>
      </c>
      <c r="I635" s="60">
        <v>0</v>
      </c>
    </row>
    <row r="636" spans="1:9">
      <c r="A636" s="57">
        <v>151</v>
      </c>
      <c r="B636" s="58">
        <f>PRRAS!C648</f>
        <v>635</v>
      </c>
      <c r="C636" s="58">
        <f>PRRAS!D648</f>
        <v>0</v>
      </c>
      <c r="D636" s="58">
        <f>PRRAS!E648</f>
        <v>0</v>
      </c>
      <c r="E636" s="58">
        <v>0</v>
      </c>
      <c r="F636" s="58">
        <v>0</v>
      </c>
      <c r="G636" s="59">
        <f t="shared" si="18"/>
        <v>0</v>
      </c>
      <c r="H636" s="59">
        <f t="shared" si="19"/>
        <v>0</v>
      </c>
      <c r="I636" s="60">
        <v>0</v>
      </c>
    </row>
    <row r="637" spans="1:9">
      <c r="A637" s="57">
        <v>151</v>
      </c>
      <c r="B637" s="58">
        <f>PRRAS!C649</f>
        <v>636</v>
      </c>
      <c r="C637" s="58">
        <f>PRRAS!D649</f>
        <v>72708</v>
      </c>
      <c r="D637" s="58">
        <f>PRRAS!E649</f>
        <v>118852</v>
      </c>
      <c r="E637" s="58">
        <v>0</v>
      </c>
      <c r="F637" s="58">
        <v>0</v>
      </c>
      <c r="G637" s="59">
        <f t="shared" si="18"/>
        <v>197422.03200000001</v>
      </c>
      <c r="H637" s="59">
        <f t="shared" si="19"/>
        <v>0</v>
      </c>
      <c r="I637" s="60">
        <v>0</v>
      </c>
    </row>
    <row r="638" spans="1:9">
      <c r="A638" s="57">
        <v>151</v>
      </c>
      <c r="B638" s="58">
        <f>PRRAS!C650</f>
        <v>637</v>
      </c>
      <c r="C638" s="58">
        <f>PRRAS!D650</f>
        <v>484987</v>
      </c>
      <c r="D638" s="58">
        <f>PRRAS!E650</f>
        <v>485202</v>
      </c>
      <c r="E638" s="58">
        <v>0</v>
      </c>
      <c r="F638" s="58">
        <v>0</v>
      </c>
      <c r="G638" s="59">
        <f t="shared" si="18"/>
        <v>927084.06700000004</v>
      </c>
      <c r="H638" s="59">
        <f t="shared" si="19"/>
        <v>0</v>
      </c>
      <c r="I638" s="60">
        <v>0</v>
      </c>
    </row>
    <row r="639" spans="1:9">
      <c r="A639" s="57">
        <v>151</v>
      </c>
      <c r="B639" s="58">
        <f>PRRAS!C652</f>
        <v>638</v>
      </c>
      <c r="C639" s="58">
        <f>PRRAS!D652</f>
        <v>0</v>
      </c>
      <c r="D639" s="58">
        <f>PRRAS!E652</f>
        <v>0</v>
      </c>
      <c r="E639" s="58">
        <v>0</v>
      </c>
      <c r="F639" s="58">
        <v>0</v>
      </c>
      <c r="G639" s="59">
        <f t="shared" si="18"/>
        <v>0</v>
      </c>
      <c r="H639" s="59">
        <f t="shared" si="19"/>
        <v>0</v>
      </c>
      <c r="I639" s="60">
        <v>0</v>
      </c>
    </row>
    <row r="640" spans="1:9">
      <c r="A640" s="57">
        <v>151</v>
      </c>
      <c r="B640" s="58">
        <f>PRRAS!C653</f>
        <v>639</v>
      </c>
      <c r="C640" s="58">
        <f>PRRAS!D653</f>
        <v>25251</v>
      </c>
      <c r="D640" s="58">
        <f>PRRAS!E653</f>
        <v>38067</v>
      </c>
      <c r="E640" s="58">
        <v>0</v>
      </c>
      <c r="F640" s="58">
        <v>0</v>
      </c>
      <c r="G640" s="59">
        <f t="shared" si="18"/>
        <v>64785.014999999999</v>
      </c>
      <c r="H640" s="59">
        <f t="shared" si="19"/>
        <v>0</v>
      </c>
      <c r="I640" s="60">
        <v>0</v>
      </c>
    </row>
    <row r="641" spans="1:9">
      <c r="A641" s="57">
        <v>151</v>
      </c>
      <c r="B641" s="58">
        <f>PRRAS!C654</f>
        <v>640</v>
      </c>
      <c r="C641" s="58">
        <f>PRRAS!D654</f>
        <v>25251</v>
      </c>
      <c r="D641" s="58">
        <f>PRRAS!E654</f>
        <v>38067</v>
      </c>
      <c r="E641" s="58">
        <v>0</v>
      </c>
      <c r="F641" s="58">
        <v>0</v>
      </c>
      <c r="G641" s="59">
        <f t="shared" si="18"/>
        <v>64886.400000000001</v>
      </c>
      <c r="H641" s="59">
        <f t="shared" si="19"/>
        <v>0</v>
      </c>
      <c r="I641" s="60">
        <v>0</v>
      </c>
    </row>
    <row r="642" spans="1:9">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60</v>
      </c>
      <c r="D644" s="58">
        <f>PRRAS!E657</f>
        <v>59</v>
      </c>
      <c r="E644" s="58">
        <v>0</v>
      </c>
      <c r="F644" s="58">
        <v>0</v>
      </c>
      <c r="G644" s="59">
        <f t="shared" si="20"/>
        <v>114.45400000000001</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50</v>
      </c>
      <c r="D646" s="58">
        <f>PRRAS!E659</f>
        <v>50</v>
      </c>
      <c r="E646" s="58">
        <v>0</v>
      </c>
      <c r="F646" s="58">
        <v>0</v>
      </c>
      <c r="G646" s="59">
        <f t="shared" si="20"/>
        <v>96.75</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34926</v>
      </c>
      <c r="E659" s="58">
        <v>0</v>
      </c>
      <c r="F659" s="58">
        <v>0</v>
      </c>
      <c r="G659" s="59">
        <f t="shared" si="20"/>
        <v>45962.616000000002</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5822188</v>
      </c>
      <c r="D665" s="58">
        <f>PRRAS!E678</f>
        <v>6095399</v>
      </c>
      <c r="E665" s="58">
        <v>0</v>
      </c>
      <c r="F665" s="58">
        <v>0</v>
      </c>
      <c r="G665" s="59">
        <f t="shared" si="20"/>
        <v>11960622.704</v>
      </c>
      <c r="H665" s="59">
        <f t="shared" si="21"/>
        <v>0</v>
      </c>
      <c r="I665" s="60">
        <v>0</v>
      </c>
    </row>
    <row r="666" spans="1:9">
      <c r="A666" s="57">
        <v>151</v>
      </c>
      <c r="B666" s="58">
        <f>PRRAS!C679</f>
        <v>665</v>
      </c>
      <c r="C666" s="58">
        <f>PRRAS!D679</f>
        <v>14125</v>
      </c>
      <c r="D666" s="58">
        <f>PRRAS!E679</f>
        <v>1598</v>
      </c>
      <c r="E666" s="58">
        <v>0</v>
      </c>
      <c r="F666" s="58">
        <v>0</v>
      </c>
      <c r="G666" s="59">
        <f t="shared" si="20"/>
        <v>11518.465</v>
      </c>
      <c r="H666" s="59">
        <f t="shared" si="21"/>
        <v>0</v>
      </c>
      <c r="I666" s="60">
        <v>0</v>
      </c>
    </row>
    <row r="667" spans="1:9">
      <c r="A667" s="57">
        <v>151</v>
      </c>
      <c r="B667" s="58">
        <f>PRRAS!C680</f>
        <v>666</v>
      </c>
      <c r="C667" s="58">
        <f>PRRAS!D680</f>
        <v>9455</v>
      </c>
      <c r="D667" s="58">
        <f>PRRAS!E680</f>
        <v>45888</v>
      </c>
      <c r="E667" s="58">
        <v>0</v>
      </c>
      <c r="F667" s="58">
        <v>0</v>
      </c>
      <c r="G667" s="59">
        <f t="shared" si="20"/>
        <v>67419.846000000005</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3640</v>
      </c>
      <c r="E672" s="58">
        <v>0</v>
      </c>
      <c r="F672" s="58">
        <v>0</v>
      </c>
      <c r="G672" s="59">
        <f t="shared" si="20"/>
        <v>4884.88</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99195</v>
      </c>
      <c r="E685" s="58">
        <v>0</v>
      </c>
      <c r="F685" s="58">
        <v>0</v>
      </c>
      <c r="G685" s="59">
        <f t="shared" si="20"/>
        <v>135698.76</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182</v>
      </c>
      <c r="E687" s="58">
        <v>0</v>
      </c>
      <c r="F687" s="58">
        <v>0</v>
      </c>
      <c r="G687" s="59">
        <f t="shared" si="20"/>
        <v>249.70400000000001</v>
      </c>
      <c r="H687" s="59">
        <f t="shared" si="21"/>
        <v>0</v>
      </c>
      <c r="I687" s="60">
        <v>0</v>
      </c>
    </row>
    <row r="688" spans="1:9">
      <c r="A688" s="57">
        <v>151</v>
      </c>
      <c r="B688" s="58">
        <f>PRRAS!C701</f>
        <v>687</v>
      </c>
      <c r="C688" s="58">
        <f>PRRAS!D701</f>
        <v>11253</v>
      </c>
      <c r="D688" s="58">
        <f>PRRAS!E701</f>
        <v>11937</v>
      </c>
      <c r="E688" s="58">
        <v>0</v>
      </c>
      <c r="F688" s="58">
        <v>0</v>
      </c>
      <c r="G688" s="59">
        <f t="shared" si="20"/>
        <v>24132.249000000003</v>
      </c>
      <c r="H688" s="59">
        <f t="shared" si="21"/>
        <v>0</v>
      </c>
      <c r="I688" s="60">
        <v>0</v>
      </c>
    </row>
    <row r="689" spans="1:9">
      <c r="A689" s="57">
        <v>151</v>
      </c>
      <c r="B689" s="58">
        <f>PRRAS!C702</f>
        <v>688</v>
      </c>
      <c r="C689" s="58">
        <f>PRRAS!D702</f>
        <v>10665</v>
      </c>
      <c r="D689" s="58">
        <f>PRRAS!E702</f>
        <v>14146</v>
      </c>
      <c r="E689" s="58">
        <v>0</v>
      </c>
      <c r="F689" s="58">
        <v>0</v>
      </c>
      <c r="G689" s="59">
        <f t="shared" si="20"/>
        <v>26802.415999999997</v>
      </c>
      <c r="H689" s="59">
        <f t="shared" si="21"/>
        <v>0</v>
      </c>
      <c r="I689" s="60">
        <v>0</v>
      </c>
    </row>
    <row r="690" spans="1:9">
      <c r="A690" s="57">
        <v>151</v>
      </c>
      <c r="B690" s="58">
        <f>PRRAS!C703</f>
        <v>689</v>
      </c>
      <c r="C690" s="58">
        <f>PRRAS!D703</f>
        <v>240322</v>
      </c>
      <c r="D690" s="58">
        <f>PRRAS!E703</f>
        <v>310736</v>
      </c>
      <c r="E690" s="58">
        <v>0</v>
      </c>
      <c r="F690" s="58">
        <v>0</v>
      </c>
      <c r="G690" s="59">
        <f t="shared" si="20"/>
        <v>593776.06599999999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18657</v>
      </c>
      <c r="D692" s="58">
        <f>PRRAS!E705</f>
        <v>8382</v>
      </c>
      <c r="E692" s="58">
        <v>0</v>
      </c>
      <c r="F692" s="58">
        <v>0</v>
      </c>
      <c r="G692" s="59">
        <f t="shared" si="20"/>
        <v>24475.910999999996</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1350</v>
      </c>
      <c r="E695" s="58">
        <v>0</v>
      </c>
      <c r="F695" s="58">
        <v>0</v>
      </c>
      <c r="G695" s="59">
        <f t="shared" si="20"/>
        <v>1873.8</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8875</v>
      </c>
      <c r="D781" s="58">
        <f>PRRAS!E794</f>
        <v>6616</v>
      </c>
      <c r="E781" s="58">
        <v>0</v>
      </c>
      <c r="F781" s="58">
        <v>0</v>
      </c>
      <c r="G781" s="59">
        <f t="shared" si="24"/>
        <v>17243.46</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19893261</v>
      </c>
      <c r="D977" s="63">
        <f>Bil!E12</f>
        <v>19575490</v>
      </c>
      <c r="E977" s="63">
        <v>0</v>
      </c>
      <c r="F977" s="63">
        <v>0</v>
      </c>
      <c r="G977" s="64">
        <f t="shared" ref="G977:G1040" si="32">B977/1000*C977+B977/500*D977</f>
        <v>59044.241000000002</v>
      </c>
      <c r="H977" s="64">
        <f t="shared" si="31"/>
        <v>0</v>
      </c>
      <c r="I977" s="65"/>
    </row>
    <row r="978" spans="1:9">
      <c r="A978" s="57">
        <v>152</v>
      </c>
      <c r="B978" s="58">
        <f>Bil!C13</f>
        <v>2</v>
      </c>
      <c r="C978" s="58">
        <f>Bil!D13</f>
        <v>19368298</v>
      </c>
      <c r="D978" s="58">
        <f>Bil!E13</f>
        <v>19028099</v>
      </c>
      <c r="E978" s="58">
        <v>0</v>
      </c>
      <c r="F978" s="58">
        <v>0</v>
      </c>
      <c r="G978" s="59">
        <f t="shared" si="32"/>
        <v>114848.992</v>
      </c>
      <c r="H978" s="59">
        <f t="shared" si="31"/>
        <v>0</v>
      </c>
      <c r="I978" s="60"/>
    </row>
    <row r="979" spans="1:9">
      <c r="A979" s="57">
        <v>152</v>
      </c>
      <c r="B979" s="58">
        <f>Bil!C14</f>
        <v>3</v>
      </c>
      <c r="C979" s="58">
        <f>Bil!D14</f>
        <v>1526033</v>
      </c>
      <c r="D979" s="58">
        <f>Bil!E14</f>
        <v>1528715</v>
      </c>
      <c r="E979" s="58">
        <v>0</v>
      </c>
      <c r="F979" s="58">
        <v>0</v>
      </c>
      <c r="G979" s="59">
        <f t="shared" si="32"/>
        <v>13750.389000000001</v>
      </c>
      <c r="H979" s="59">
        <f t="shared" si="31"/>
        <v>0</v>
      </c>
      <c r="I979" s="60"/>
    </row>
    <row r="980" spans="1:9">
      <c r="A980" s="57">
        <v>152</v>
      </c>
      <c r="B980" s="58">
        <f>Bil!C15</f>
        <v>4</v>
      </c>
      <c r="C980" s="58">
        <f>Bil!D15</f>
        <v>1526033</v>
      </c>
      <c r="D980" s="58">
        <f>Bil!E15</f>
        <v>1526033</v>
      </c>
      <c r="E980" s="58">
        <v>0</v>
      </c>
      <c r="F980" s="58">
        <v>0</v>
      </c>
      <c r="G980" s="59">
        <f t="shared" si="32"/>
        <v>18312.396000000001</v>
      </c>
      <c r="H980" s="59">
        <f t="shared" si="31"/>
        <v>0</v>
      </c>
      <c r="I980" s="60"/>
    </row>
    <row r="981" spans="1:9">
      <c r="A981" s="57">
        <v>152</v>
      </c>
      <c r="B981" s="58">
        <f>Bil!C16</f>
        <v>5</v>
      </c>
      <c r="C981" s="58">
        <f>Bil!D16</f>
        <v>0</v>
      </c>
      <c r="D981" s="58">
        <f>Bil!E16</f>
        <v>2682</v>
      </c>
      <c r="E981" s="58">
        <v>0</v>
      </c>
      <c r="F981" s="58">
        <v>0</v>
      </c>
      <c r="G981" s="59">
        <f t="shared" si="32"/>
        <v>26.82</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17840431</v>
      </c>
      <c r="D983" s="58">
        <f>Bil!E18</f>
        <v>17494686</v>
      </c>
      <c r="E983" s="58">
        <v>0</v>
      </c>
      <c r="F983" s="58">
        <v>0</v>
      </c>
      <c r="G983" s="59">
        <f t="shared" si="32"/>
        <v>369808.62099999998</v>
      </c>
      <c r="H983" s="59">
        <f t="shared" si="31"/>
        <v>0</v>
      </c>
      <c r="I983" s="60"/>
    </row>
    <row r="984" spans="1:9">
      <c r="A984" s="57">
        <v>152</v>
      </c>
      <c r="B984" s="58">
        <f>Bil!C19</f>
        <v>8</v>
      </c>
      <c r="C984" s="58">
        <f>Bil!D19</f>
        <v>17395501</v>
      </c>
      <c r="D984" s="58">
        <f>Bil!E19</f>
        <v>17081872</v>
      </c>
      <c r="E984" s="58">
        <v>0</v>
      </c>
      <c r="F984" s="58">
        <v>0</v>
      </c>
      <c r="G984" s="59">
        <f t="shared" si="32"/>
        <v>412473.95999999996</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25085463</v>
      </c>
      <c r="D986" s="58">
        <f>Bil!E21</f>
        <v>25085463</v>
      </c>
      <c r="E986" s="58">
        <v>0</v>
      </c>
      <c r="F986" s="58">
        <v>0</v>
      </c>
      <c r="G986" s="59">
        <f t="shared" si="32"/>
        <v>752563.89</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1224</v>
      </c>
      <c r="D988" s="58">
        <f>Bil!E23</f>
        <v>1224</v>
      </c>
      <c r="E988" s="58">
        <v>0</v>
      </c>
      <c r="F988" s="58">
        <v>0</v>
      </c>
      <c r="G988" s="59">
        <f t="shared" si="32"/>
        <v>44.064</v>
      </c>
      <c r="H988" s="59">
        <f t="shared" si="31"/>
        <v>0</v>
      </c>
      <c r="I988" s="60"/>
    </row>
    <row r="989" spans="1:9">
      <c r="A989" s="57">
        <v>152</v>
      </c>
      <c r="B989" s="58">
        <f>Bil!C24</f>
        <v>13</v>
      </c>
      <c r="C989" s="58">
        <f>Bil!D24</f>
        <v>7691186</v>
      </c>
      <c r="D989" s="58">
        <f>Bil!E24</f>
        <v>8004815</v>
      </c>
      <c r="E989" s="58">
        <v>0</v>
      </c>
      <c r="F989" s="58">
        <v>0</v>
      </c>
      <c r="G989" s="59">
        <f t="shared" si="32"/>
        <v>308110.60800000001</v>
      </c>
      <c r="H989" s="59">
        <f t="shared" si="31"/>
        <v>0</v>
      </c>
      <c r="I989" s="60"/>
    </row>
    <row r="990" spans="1:9">
      <c r="A990" s="57">
        <v>152</v>
      </c>
      <c r="B990" s="58">
        <f>Bil!C25</f>
        <v>14</v>
      </c>
      <c r="C990" s="58">
        <f>Bil!D25</f>
        <v>181044</v>
      </c>
      <c r="D990" s="58">
        <f>Bil!E25</f>
        <v>179352</v>
      </c>
      <c r="E990" s="58">
        <v>0</v>
      </c>
      <c r="F990" s="58">
        <v>0</v>
      </c>
      <c r="G990" s="59">
        <f t="shared" si="32"/>
        <v>7556.4719999999998</v>
      </c>
      <c r="H990" s="59">
        <f t="shared" si="31"/>
        <v>0</v>
      </c>
      <c r="I990" s="60"/>
    </row>
    <row r="991" spans="1:9">
      <c r="A991" s="57">
        <v>152</v>
      </c>
      <c r="B991" s="58">
        <f>Bil!C26</f>
        <v>15</v>
      </c>
      <c r="C991" s="58">
        <f>Bil!D26</f>
        <v>1118842</v>
      </c>
      <c r="D991" s="58">
        <f>Bil!E26</f>
        <v>1160730</v>
      </c>
      <c r="E991" s="58">
        <v>0</v>
      </c>
      <c r="F991" s="58">
        <v>0</v>
      </c>
      <c r="G991" s="59">
        <f t="shared" si="32"/>
        <v>51604.53</v>
      </c>
      <c r="H991" s="59">
        <f t="shared" si="31"/>
        <v>0</v>
      </c>
      <c r="I991" s="60"/>
    </row>
    <row r="992" spans="1:9">
      <c r="A992" s="57">
        <v>152</v>
      </c>
      <c r="B992" s="58">
        <f>Bil!C27</f>
        <v>16</v>
      </c>
      <c r="C992" s="58">
        <f>Bil!D27</f>
        <v>43348</v>
      </c>
      <c r="D992" s="58">
        <f>Bil!E27</f>
        <v>39448</v>
      </c>
      <c r="E992" s="58">
        <v>0</v>
      </c>
      <c r="F992" s="58">
        <v>0</v>
      </c>
      <c r="G992" s="59">
        <f t="shared" si="32"/>
        <v>1955.904</v>
      </c>
      <c r="H992" s="59">
        <f t="shared" si="31"/>
        <v>0</v>
      </c>
      <c r="I992" s="60"/>
    </row>
    <row r="993" spans="1:9">
      <c r="A993" s="57">
        <v>152</v>
      </c>
      <c r="B993" s="58">
        <f>Bil!C28</f>
        <v>17</v>
      </c>
      <c r="C993" s="58">
        <f>Bil!D28</f>
        <v>17850</v>
      </c>
      <c r="D993" s="58">
        <f>Bil!E28</f>
        <v>21833</v>
      </c>
      <c r="E993" s="58">
        <v>0</v>
      </c>
      <c r="F993" s="58">
        <v>0</v>
      </c>
      <c r="G993" s="59">
        <f t="shared" si="32"/>
        <v>1045.7719999999999</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7208</v>
      </c>
      <c r="D995" s="58">
        <f>Bil!E30</f>
        <v>7208</v>
      </c>
      <c r="E995" s="58">
        <v>0</v>
      </c>
      <c r="F995" s="58">
        <v>0</v>
      </c>
      <c r="G995" s="59">
        <f t="shared" si="32"/>
        <v>410.85599999999999</v>
      </c>
      <c r="H995" s="59">
        <f t="shared" si="31"/>
        <v>0</v>
      </c>
      <c r="I995" s="60"/>
    </row>
    <row r="996" spans="1:9">
      <c r="A996" s="57">
        <v>152</v>
      </c>
      <c r="B996" s="58">
        <f>Bil!C31</f>
        <v>20</v>
      </c>
      <c r="C996" s="58">
        <f>Bil!D31</f>
        <v>185344</v>
      </c>
      <c r="D996" s="58">
        <f>Bil!E31</f>
        <v>182667</v>
      </c>
      <c r="E996" s="58">
        <v>0</v>
      </c>
      <c r="F996" s="58">
        <v>0</v>
      </c>
      <c r="G996" s="59">
        <f t="shared" si="32"/>
        <v>11013.560000000001</v>
      </c>
      <c r="H996" s="59">
        <f t="shared" si="31"/>
        <v>0</v>
      </c>
      <c r="I996" s="60"/>
    </row>
    <row r="997" spans="1:9">
      <c r="A997" s="57">
        <v>152</v>
      </c>
      <c r="B997" s="58">
        <f>Bil!C32</f>
        <v>21</v>
      </c>
      <c r="C997" s="58">
        <f>Bil!D32</f>
        <v>274692</v>
      </c>
      <c r="D997" s="58">
        <f>Bil!E32</f>
        <v>286442</v>
      </c>
      <c r="E997" s="58">
        <v>0</v>
      </c>
      <c r="F997" s="58">
        <v>0</v>
      </c>
      <c r="G997" s="59">
        <f t="shared" si="32"/>
        <v>17799.096000000001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1466240</v>
      </c>
      <c r="D999" s="58">
        <f>Bil!E34</f>
        <v>1518976</v>
      </c>
      <c r="E999" s="58">
        <v>0</v>
      </c>
      <c r="F999" s="58">
        <v>0</v>
      </c>
      <c r="G999" s="59">
        <f t="shared" si="32"/>
        <v>103596.416</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263886</v>
      </c>
      <c r="D1006" s="58">
        <f>Bil!E41</f>
        <v>233462</v>
      </c>
      <c r="E1006" s="58">
        <v>0</v>
      </c>
      <c r="F1006" s="58">
        <v>0</v>
      </c>
      <c r="G1006" s="59">
        <f t="shared" si="32"/>
        <v>21924.3</v>
      </c>
      <c r="H1006" s="59">
        <f t="shared" si="31"/>
        <v>0</v>
      </c>
      <c r="I1006" s="60"/>
    </row>
    <row r="1007" spans="1:9">
      <c r="A1007" s="57">
        <v>152</v>
      </c>
      <c r="B1007" s="58">
        <f>Bil!C42</f>
        <v>31</v>
      </c>
      <c r="C1007" s="58">
        <f>Bil!D42</f>
        <v>263066</v>
      </c>
      <c r="D1007" s="58">
        <f>Bil!E42</f>
        <v>232642</v>
      </c>
      <c r="E1007" s="58">
        <v>0</v>
      </c>
      <c r="F1007" s="58">
        <v>0</v>
      </c>
      <c r="G1007" s="59">
        <f t="shared" si="32"/>
        <v>22578.85</v>
      </c>
      <c r="H1007" s="59">
        <f t="shared" si="31"/>
        <v>0</v>
      </c>
      <c r="I1007" s="60"/>
    </row>
    <row r="1008" spans="1:9">
      <c r="A1008" s="57">
        <v>152</v>
      </c>
      <c r="B1008" s="58">
        <f>Bil!C43</f>
        <v>32</v>
      </c>
      <c r="C1008" s="58">
        <f>Bil!D43</f>
        <v>820</v>
      </c>
      <c r="D1008" s="58">
        <f>Bil!E43</f>
        <v>820</v>
      </c>
      <c r="E1008" s="58">
        <v>0</v>
      </c>
      <c r="F1008" s="58">
        <v>0</v>
      </c>
      <c r="G1008" s="59">
        <f t="shared" si="32"/>
        <v>78.72</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1834</v>
      </c>
      <c r="D1022" s="58">
        <f>Bil!E57</f>
        <v>4698</v>
      </c>
      <c r="E1022" s="58">
        <v>0</v>
      </c>
      <c r="F1022" s="58">
        <v>0</v>
      </c>
      <c r="G1022" s="59">
        <f t="shared" si="32"/>
        <v>516.58000000000004</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449332</v>
      </c>
      <c r="D1025" s="58">
        <f>Bil!E60</f>
        <v>525005</v>
      </c>
      <c r="E1025" s="58">
        <v>0</v>
      </c>
      <c r="F1025" s="58">
        <v>0</v>
      </c>
      <c r="G1025" s="59">
        <f t="shared" si="32"/>
        <v>73467.758000000002</v>
      </c>
      <c r="H1025" s="59">
        <f t="shared" si="31"/>
        <v>0</v>
      </c>
      <c r="I1025" s="60"/>
    </row>
    <row r="1026" spans="1:9">
      <c r="A1026" s="57">
        <v>152</v>
      </c>
      <c r="B1026" s="58">
        <f>Bil!C61</f>
        <v>50</v>
      </c>
      <c r="C1026" s="58">
        <f>Bil!D61</f>
        <v>449332</v>
      </c>
      <c r="D1026" s="58">
        <f>Bil!E61</f>
        <v>525005</v>
      </c>
      <c r="E1026" s="58">
        <v>0</v>
      </c>
      <c r="F1026" s="58">
        <v>0</v>
      </c>
      <c r="G1026" s="59">
        <f t="shared" si="32"/>
        <v>74967.100000000006</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524963</v>
      </c>
      <c r="D1039" s="58">
        <f>Bil!E74</f>
        <v>547391</v>
      </c>
      <c r="E1039" s="58">
        <v>0</v>
      </c>
      <c r="F1039" s="58">
        <v>0</v>
      </c>
      <c r="G1039" s="59">
        <f t="shared" si="32"/>
        <v>102043.935</v>
      </c>
      <c r="H1039" s="59">
        <f t="shared" si="33"/>
        <v>0</v>
      </c>
      <c r="I1039" s="60"/>
    </row>
    <row r="1040" spans="1:9">
      <c r="A1040" s="57">
        <v>152</v>
      </c>
      <c r="B1040" s="58">
        <f>Bil!C75</f>
        <v>64</v>
      </c>
      <c r="C1040" s="58">
        <f>Bil!D75</f>
        <v>0</v>
      </c>
      <c r="D1040" s="58">
        <f>Bil!E75</f>
        <v>0</v>
      </c>
      <c r="E1040" s="58">
        <v>0</v>
      </c>
      <c r="F1040" s="58">
        <v>0</v>
      </c>
      <c r="G1040" s="59">
        <f t="shared" si="32"/>
        <v>0</v>
      </c>
      <c r="H1040" s="59">
        <f t="shared" si="33"/>
        <v>0</v>
      </c>
      <c r="I1040" s="60"/>
    </row>
    <row r="1041" spans="1:9">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2247</v>
      </c>
      <c r="D1049" s="58">
        <f>Bil!E84</f>
        <v>193</v>
      </c>
      <c r="E1049" s="58">
        <v>0</v>
      </c>
      <c r="F1049" s="58">
        <v>0</v>
      </c>
      <c r="G1049" s="59">
        <f t="shared" si="34"/>
        <v>192.20899999999997</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2247</v>
      </c>
      <c r="D1056" s="58">
        <f>Bil!E91</f>
        <v>193</v>
      </c>
      <c r="E1056" s="58">
        <v>0</v>
      </c>
      <c r="F1056" s="58">
        <v>0</v>
      </c>
      <c r="G1056" s="59">
        <f t="shared" si="34"/>
        <v>210.64</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37729</v>
      </c>
      <c r="D1116" s="58">
        <f>Bil!E151</f>
        <v>61996</v>
      </c>
      <c r="E1116" s="58">
        <v>0</v>
      </c>
      <c r="F1116" s="58">
        <v>0</v>
      </c>
      <c r="G1116" s="59">
        <f t="shared" si="36"/>
        <v>22640.940000000002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4938</v>
      </c>
      <c r="D1119" s="58">
        <f>Bil!E154</f>
        <v>0</v>
      </c>
      <c r="E1119" s="58">
        <v>0</v>
      </c>
      <c r="F1119" s="58">
        <v>0</v>
      </c>
      <c r="G1119" s="59">
        <f t="shared" si="36"/>
        <v>706.1339999999999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261</v>
      </c>
      <c r="D1125" s="58">
        <f>Bil!E160</f>
        <v>0</v>
      </c>
      <c r="E1125" s="58">
        <v>0</v>
      </c>
      <c r="F1125" s="58">
        <v>0</v>
      </c>
      <c r="G1125" s="59">
        <f t="shared" si="36"/>
        <v>38.888999999999996</v>
      </c>
      <c r="H1125" s="59">
        <f t="shared" si="35"/>
        <v>0</v>
      </c>
      <c r="I1125" s="60"/>
    </row>
    <row r="1126" spans="1:9">
      <c r="A1126" s="57">
        <v>152</v>
      </c>
      <c r="B1126" s="58">
        <f>Bil!C161</f>
        <v>150</v>
      </c>
      <c r="C1126" s="58">
        <f>Bil!D161</f>
        <v>4677</v>
      </c>
      <c r="D1126" s="58">
        <f>Bil!E161</f>
        <v>0</v>
      </c>
      <c r="E1126" s="58">
        <v>0</v>
      </c>
      <c r="F1126" s="58">
        <v>0</v>
      </c>
      <c r="G1126" s="59">
        <f t="shared" si="36"/>
        <v>701.55</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7810</v>
      </c>
      <c r="D1128" s="58">
        <f>Bil!E163</f>
        <v>3668</v>
      </c>
      <c r="E1128" s="58">
        <v>0</v>
      </c>
      <c r="F1128" s="58">
        <v>0</v>
      </c>
      <c r="G1128" s="59">
        <f t="shared" si="36"/>
        <v>2302.192</v>
      </c>
      <c r="H1128" s="59">
        <f t="shared" si="35"/>
        <v>0</v>
      </c>
      <c r="I1128" s="60"/>
    </row>
    <row r="1129" spans="1:9">
      <c r="A1129" s="57">
        <v>152</v>
      </c>
      <c r="B1129" s="58">
        <f>Bil!C164</f>
        <v>153</v>
      </c>
      <c r="C1129" s="58">
        <f>Bil!D164</f>
        <v>8350</v>
      </c>
      <c r="D1129" s="58">
        <f>Bil!E164</f>
        <v>6285</v>
      </c>
      <c r="E1129" s="58">
        <v>0</v>
      </c>
      <c r="F1129" s="58">
        <v>0</v>
      </c>
      <c r="G1129" s="59">
        <f t="shared" si="36"/>
        <v>3200.76</v>
      </c>
      <c r="H1129" s="59">
        <f t="shared" si="35"/>
        <v>0</v>
      </c>
      <c r="I1129" s="60"/>
    </row>
    <row r="1130" spans="1:9">
      <c r="A1130" s="57">
        <v>152</v>
      </c>
      <c r="B1130" s="58">
        <f>Bil!C165</f>
        <v>154</v>
      </c>
      <c r="C1130" s="58">
        <f>Bil!D165</f>
        <v>16631</v>
      </c>
      <c r="D1130" s="58">
        <f>Bil!E165</f>
        <v>52043</v>
      </c>
      <c r="E1130" s="58">
        <v>0</v>
      </c>
      <c r="F1130" s="58">
        <v>0</v>
      </c>
      <c r="G1130" s="59">
        <f t="shared" si="36"/>
        <v>18590.418000000001</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484987</v>
      </c>
      <c r="D1134" s="58">
        <f>Bil!E169</f>
        <v>485202</v>
      </c>
      <c r="E1134" s="58">
        <v>0</v>
      </c>
      <c r="F1134" s="58">
        <v>0</v>
      </c>
      <c r="G1134" s="59">
        <f t="shared" si="36"/>
        <v>229951.77799999999</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484987</v>
      </c>
      <c r="D1137" s="58">
        <f>Bil!E172</f>
        <v>485202</v>
      </c>
      <c r="E1137" s="58">
        <v>0</v>
      </c>
      <c r="F1137" s="58">
        <v>0</v>
      </c>
      <c r="G1137" s="59">
        <f t="shared" si="36"/>
        <v>234317.951</v>
      </c>
      <c r="H1137" s="59">
        <f t="shared" si="35"/>
        <v>0</v>
      </c>
      <c r="I1137" s="60"/>
    </row>
    <row r="1138" spans="1:9">
      <c r="A1138" s="57">
        <v>152</v>
      </c>
      <c r="B1138" s="58">
        <f>Bil!C173</f>
        <v>162</v>
      </c>
      <c r="C1138" s="58">
        <f>Bil!D173</f>
        <v>19893261</v>
      </c>
      <c r="D1138" s="58">
        <f>Bil!E173</f>
        <v>19575489</v>
      </c>
      <c r="E1138" s="58">
        <v>0</v>
      </c>
      <c r="F1138" s="58">
        <v>0</v>
      </c>
      <c r="G1138" s="59">
        <f t="shared" si="36"/>
        <v>9565166.7180000003</v>
      </c>
      <c r="H1138" s="59">
        <f t="shared" si="35"/>
        <v>0</v>
      </c>
      <c r="I1138" s="60"/>
    </row>
    <row r="1139" spans="1:9">
      <c r="A1139" s="57">
        <v>152</v>
      </c>
      <c r="B1139" s="58">
        <f>Bil!C174</f>
        <v>163</v>
      </c>
      <c r="C1139" s="58">
        <f>Bil!D174</f>
        <v>576573</v>
      </c>
      <c r="D1139" s="58">
        <f>Bil!E174</f>
        <v>656290</v>
      </c>
      <c r="E1139" s="58">
        <v>0</v>
      </c>
      <c r="F1139" s="58">
        <v>0</v>
      </c>
      <c r="G1139" s="59">
        <f t="shared" si="36"/>
        <v>307931.93900000001</v>
      </c>
      <c r="H1139" s="59">
        <f t="shared" si="35"/>
        <v>0</v>
      </c>
      <c r="I1139" s="60"/>
    </row>
    <row r="1140" spans="1:9">
      <c r="A1140" s="57">
        <v>152</v>
      </c>
      <c r="B1140" s="58">
        <f>Bil!C175</f>
        <v>164</v>
      </c>
      <c r="C1140" s="58">
        <f>Bil!D175</f>
        <v>576573</v>
      </c>
      <c r="D1140" s="58">
        <f>Bil!E175</f>
        <v>656218</v>
      </c>
      <c r="E1140" s="58">
        <v>0</v>
      </c>
      <c r="F1140" s="58">
        <v>0</v>
      </c>
      <c r="G1140" s="59">
        <f t="shared" si="36"/>
        <v>309797.47600000002</v>
      </c>
      <c r="H1140" s="59">
        <f t="shared" si="35"/>
        <v>0</v>
      </c>
      <c r="I1140" s="60"/>
    </row>
    <row r="1141" spans="1:9">
      <c r="A1141" s="57">
        <v>152</v>
      </c>
      <c r="B1141" s="58">
        <f>Bil!C176</f>
        <v>165</v>
      </c>
      <c r="C1141" s="58">
        <f>Bil!D176</f>
        <v>472638</v>
      </c>
      <c r="D1141" s="58">
        <f>Bil!E176</f>
        <v>483532</v>
      </c>
      <c r="E1141" s="58">
        <v>0</v>
      </c>
      <c r="F1141" s="58">
        <v>0</v>
      </c>
      <c r="G1141" s="59">
        <f t="shared" si="36"/>
        <v>237550.83000000002</v>
      </c>
      <c r="H1141" s="59">
        <f t="shared" si="35"/>
        <v>0</v>
      </c>
      <c r="I1141" s="60"/>
    </row>
    <row r="1142" spans="1:9">
      <c r="A1142" s="57">
        <v>152</v>
      </c>
      <c r="B1142" s="58">
        <f>Bil!C177</f>
        <v>166</v>
      </c>
      <c r="C1142" s="58">
        <f>Bil!D177</f>
        <v>101131</v>
      </c>
      <c r="D1142" s="58">
        <f>Bil!E177</f>
        <v>171846</v>
      </c>
      <c r="E1142" s="58">
        <v>0</v>
      </c>
      <c r="F1142" s="58">
        <v>0</v>
      </c>
      <c r="G1142" s="59">
        <f t="shared" si="36"/>
        <v>73840.618000000002</v>
      </c>
      <c r="H1142" s="59">
        <f t="shared" si="35"/>
        <v>0</v>
      </c>
      <c r="I1142" s="60"/>
    </row>
    <row r="1143" spans="1:9">
      <c r="A1143" s="57">
        <v>152</v>
      </c>
      <c r="B1143" s="58">
        <f>Bil!C178</f>
        <v>167</v>
      </c>
      <c r="C1143" s="58">
        <f>Bil!D178</f>
        <v>22</v>
      </c>
      <c r="D1143" s="58">
        <f>Bil!E178</f>
        <v>41</v>
      </c>
      <c r="E1143" s="58">
        <v>0</v>
      </c>
      <c r="F1143" s="58">
        <v>0</v>
      </c>
      <c r="G1143" s="59">
        <f t="shared" si="36"/>
        <v>17.368000000000002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22</v>
      </c>
      <c r="D1146" s="58">
        <f>Bil!E181</f>
        <v>41</v>
      </c>
      <c r="E1146" s="58">
        <v>0</v>
      </c>
      <c r="F1146" s="58">
        <v>0</v>
      </c>
      <c r="G1146" s="59">
        <f t="shared" si="36"/>
        <v>17.68</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535</v>
      </c>
      <c r="D1148" s="58">
        <f>Bil!E183</f>
        <v>606</v>
      </c>
      <c r="E1148" s="58">
        <v>0</v>
      </c>
      <c r="F1148" s="58">
        <v>0</v>
      </c>
      <c r="G1148" s="59">
        <f t="shared" si="36"/>
        <v>300.48399999999998</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2247</v>
      </c>
      <c r="D1150" s="58">
        <f>Bil!E185</f>
        <v>193</v>
      </c>
      <c r="E1150" s="58">
        <v>0</v>
      </c>
      <c r="F1150" s="58">
        <v>0</v>
      </c>
      <c r="G1150" s="59">
        <f t="shared" si="36"/>
        <v>458.14199999999994</v>
      </c>
      <c r="H1150" s="59">
        <f t="shared" si="35"/>
        <v>0</v>
      </c>
      <c r="I1150" s="60"/>
    </row>
    <row r="1151" spans="1:9">
      <c r="A1151" s="57">
        <v>152</v>
      </c>
      <c r="B1151" s="58">
        <f>Bil!C186</f>
        <v>175</v>
      </c>
      <c r="C1151" s="58">
        <f>Bil!D186</f>
        <v>0</v>
      </c>
      <c r="D1151" s="58">
        <f>Bil!E186</f>
        <v>72</v>
      </c>
      <c r="E1151" s="58">
        <v>0</v>
      </c>
      <c r="F1151" s="58">
        <v>0</v>
      </c>
      <c r="G1151" s="59">
        <f t="shared" si="36"/>
        <v>25.2</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19316688</v>
      </c>
      <c r="D1199" s="58">
        <f>Bil!E234</f>
        <v>18919199</v>
      </c>
      <c r="E1199" s="58">
        <v>0</v>
      </c>
      <c r="F1199" s="58">
        <v>0</v>
      </c>
      <c r="G1199" s="59">
        <f t="shared" si="38"/>
        <v>12745584.177999999</v>
      </c>
      <c r="H1199" s="59">
        <f t="shared" si="37"/>
        <v>0</v>
      </c>
      <c r="I1199" s="60"/>
    </row>
    <row r="1200" spans="1:9">
      <c r="A1200" s="57">
        <v>152</v>
      </c>
      <c r="B1200" s="58">
        <f>Bil!C235</f>
        <v>224</v>
      </c>
      <c r="C1200" s="58">
        <f>Bil!D235</f>
        <v>19368298</v>
      </c>
      <c r="D1200" s="58">
        <f>Bil!E235</f>
        <v>19028098</v>
      </c>
      <c r="E1200" s="58">
        <v>0</v>
      </c>
      <c r="F1200" s="58">
        <v>0</v>
      </c>
      <c r="G1200" s="59">
        <f t="shared" si="38"/>
        <v>12863086.656000001</v>
      </c>
      <c r="H1200" s="59">
        <f t="shared" si="37"/>
        <v>0</v>
      </c>
      <c r="I1200" s="60"/>
    </row>
    <row r="1201" spans="1:9">
      <c r="A1201" s="57">
        <v>152</v>
      </c>
      <c r="B1201" s="58">
        <f>Bil!C236</f>
        <v>225</v>
      </c>
      <c r="C1201" s="58">
        <f>Bil!D236</f>
        <v>19368298</v>
      </c>
      <c r="D1201" s="58">
        <f>Bil!E236</f>
        <v>19028098</v>
      </c>
      <c r="E1201" s="58">
        <v>0</v>
      </c>
      <c r="F1201" s="58">
        <v>0</v>
      </c>
      <c r="G1201" s="59">
        <f t="shared" si="38"/>
        <v>12920511.149999999</v>
      </c>
      <c r="H1201" s="59">
        <f t="shared" si="37"/>
        <v>0</v>
      </c>
      <c r="I1201" s="60"/>
    </row>
    <row r="1202" spans="1:9">
      <c r="A1202" s="57">
        <v>152</v>
      </c>
      <c r="B1202" s="58">
        <f>Bil!C237</f>
        <v>226</v>
      </c>
      <c r="C1202" s="58">
        <f>Bil!D237</f>
        <v>19121774</v>
      </c>
      <c r="D1202" s="58">
        <f>Bil!E237</f>
        <v>18775913</v>
      </c>
      <c r="E1202" s="58">
        <v>0</v>
      </c>
      <c r="F1202" s="58">
        <v>0</v>
      </c>
      <c r="G1202" s="59">
        <f t="shared" si="38"/>
        <v>12808233.600000001</v>
      </c>
      <c r="H1202" s="59">
        <f t="shared" si="37"/>
        <v>0</v>
      </c>
      <c r="I1202" s="60"/>
    </row>
    <row r="1203" spans="1:9">
      <c r="A1203" s="57">
        <v>152</v>
      </c>
      <c r="B1203" s="58">
        <f>Bil!C238</f>
        <v>227</v>
      </c>
      <c r="C1203" s="58">
        <f>Bil!D238</f>
        <v>246524</v>
      </c>
      <c r="D1203" s="58">
        <f>Bil!E238</f>
        <v>252185</v>
      </c>
      <c r="E1203" s="58">
        <v>0</v>
      </c>
      <c r="F1203" s="58">
        <v>0</v>
      </c>
      <c r="G1203" s="59">
        <f t="shared" si="38"/>
        <v>170452.93800000002</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0</v>
      </c>
      <c r="E1208" s="58">
        <v>0</v>
      </c>
      <c r="F1208" s="58">
        <v>0</v>
      </c>
      <c r="G1208" s="59">
        <f t="shared" si="38"/>
        <v>0</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72708</v>
      </c>
      <c r="D1212" s="58">
        <f>Bil!E247</f>
        <v>118852</v>
      </c>
      <c r="E1212" s="58">
        <v>0</v>
      </c>
      <c r="F1212" s="58">
        <v>0</v>
      </c>
      <c r="G1212" s="59">
        <f t="shared" si="38"/>
        <v>73257.232000000004</v>
      </c>
      <c r="H1212" s="59">
        <f t="shared" si="37"/>
        <v>0</v>
      </c>
      <c r="I1212" s="60"/>
    </row>
    <row r="1213" spans="1:9">
      <c r="A1213" s="57">
        <v>152</v>
      </c>
      <c r="B1213" s="58">
        <f>Bil!C248</f>
        <v>237</v>
      </c>
      <c r="C1213" s="58">
        <f>Bil!D248</f>
        <v>62289</v>
      </c>
      <c r="D1213" s="58">
        <f>Bil!E248</f>
        <v>100749</v>
      </c>
      <c r="E1213" s="58">
        <v>0</v>
      </c>
      <c r="F1213" s="58">
        <v>0</v>
      </c>
      <c r="G1213" s="59">
        <f t="shared" si="38"/>
        <v>62517.519</v>
      </c>
      <c r="H1213" s="59">
        <f t="shared" si="37"/>
        <v>0</v>
      </c>
      <c r="I1213" s="60"/>
    </row>
    <row r="1214" spans="1:9">
      <c r="A1214" s="57">
        <v>152</v>
      </c>
      <c r="B1214" s="58">
        <f>Bil!C249</f>
        <v>238</v>
      </c>
      <c r="C1214" s="58">
        <f>Bil!D249</f>
        <v>10419</v>
      </c>
      <c r="D1214" s="58">
        <f>Bil!E249</f>
        <v>18103</v>
      </c>
      <c r="E1214" s="58">
        <v>0</v>
      </c>
      <c r="F1214" s="58">
        <v>0</v>
      </c>
      <c r="G1214" s="59">
        <f t="shared" si="38"/>
        <v>11096.75</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21098</v>
      </c>
      <c r="D1216" s="58">
        <f>Bil!E251</f>
        <v>9953</v>
      </c>
      <c r="E1216" s="58">
        <v>0</v>
      </c>
      <c r="F1216" s="58">
        <v>0</v>
      </c>
      <c r="G1216" s="59">
        <f t="shared" si="38"/>
        <v>9840.9599999999991</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32791</v>
      </c>
      <c r="D1224" s="58">
        <f>Bil!E260</f>
        <v>52043</v>
      </c>
      <c r="E1224" s="58">
        <v>0</v>
      </c>
      <c r="F1224" s="58">
        <v>0</v>
      </c>
      <c r="G1224" s="59">
        <f t="shared" si="38"/>
        <v>33945.495999999999</v>
      </c>
      <c r="H1224" s="59">
        <f t="shared" si="39"/>
        <v>0</v>
      </c>
      <c r="I1224" s="60"/>
    </row>
    <row r="1225" spans="1:9">
      <c r="A1225" s="57">
        <v>152</v>
      </c>
      <c r="B1225" s="58">
        <f>Bil!C261</f>
        <v>249</v>
      </c>
      <c r="C1225" s="58">
        <f>Bil!D261</f>
        <v>4938</v>
      </c>
      <c r="D1225" s="58">
        <f>Bil!E261</f>
        <v>9953</v>
      </c>
      <c r="E1225" s="58">
        <v>0</v>
      </c>
      <c r="F1225" s="58">
        <v>0</v>
      </c>
      <c r="G1225" s="59">
        <f t="shared" si="38"/>
        <v>6186.1559999999999</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2247</v>
      </c>
      <c r="D1228" s="58">
        <f>Bil!E264</f>
        <v>193</v>
      </c>
      <c r="E1228" s="58">
        <v>0</v>
      </c>
      <c r="F1228" s="58">
        <v>0</v>
      </c>
      <c r="G1228" s="59">
        <f t="shared" si="38"/>
        <v>663.51600000000008</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16479</v>
      </c>
      <c r="D1250" s="58">
        <f>Bil!E286</f>
        <v>52043</v>
      </c>
      <c r="E1250" s="58">
        <v>0</v>
      </c>
      <c r="F1250" s="58">
        <v>0</v>
      </c>
      <c r="G1250" s="59">
        <f t="shared" si="40"/>
        <v>33034.810000000005</v>
      </c>
      <c r="H1250" s="59">
        <f t="shared" si="39"/>
        <v>0</v>
      </c>
      <c r="I1250" s="60"/>
    </row>
    <row r="1251" spans="1:9">
      <c r="A1251" s="57">
        <v>152</v>
      </c>
      <c r="B1251" s="58">
        <f>Bil!C287</f>
        <v>275</v>
      </c>
      <c r="C1251" s="58">
        <f>Bil!D287</f>
        <v>22209</v>
      </c>
      <c r="D1251" s="58">
        <f>Bil!E287</f>
        <v>38537</v>
      </c>
      <c r="E1251" s="58">
        <v>0</v>
      </c>
      <c r="F1251" s="58">
        <v>0</v>
      </c>
      <c r="G1251" s="59">
        <f t="shared" si="40"/>
        <v>27302.825000000004</v>
      </c>
      <c r="H1251" s="59">
        <f t="shared" si="39"/>
        <v>0</v>
      </c>
      <c r="I1251" s="60"/>
    </row>
    <row r="1252" spans="1:9">
      <c r="A1252" s="57">
        <v>152</v>
      </c>
      <c r="B1252" s="58">
        <f>Bil!C288</f>
        <v>276</v>
      </c>
      <c r="C1252" s="58">
        <f>Bil!D288</f>
        <v>554364</v>
      </c>
      <c r="D1252" s="58">
        <f>Bil!E288</f>
        <v>617681</v>
      </c>
      <c r="E1252" s="58">
        <v>0</v>
      </c>
      <c r="F1252" s="58">
        <v>0</v>
      </c>
      <c r="G1252" s="59">
        <f t="shared" si="40"/>
        <v>493964.37600000005</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72</v>
      </c>
      <c r="E1254" s="58">
        <v>0</v>
      </c>
      <c r="F1254" s="58">
        <v>0</v>
      </c>
      <c r="G1254" s="59">
        <f t="shared" si="40"/>
        <v>40.032000000000004</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2247</v>
      </c>
      <c r="D1266" s="58">
        <f>Bil!E302</f>
        <v>193</v>
      </c>
      <c r="E1266" s="58">
        <v>0</v>
      </c>
      <c r="F1266" s="58">
        <v>0</v>
      </c>
      <c r="G1266" s="59">
        <f t="shared" si="40"/>
        <v>763.56999999999994</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6688994</v>
      </c>
      <c r="D1396" s="58">
        <f>RasF!E121</f>
        <v>6957771</v>
      </c>
      <c r="E1396" s="58">
        <v>0</v>
      </c>
      <c r="F1396" s="58">
        <v>0</v>
      </c>
      <c r="G1396" s="59">
        <f t="shared" si="44"/>
        <v>2266498.96</v>
      </c>
      <c r="H1396" s="59">
        <f t="shared" si="43"/>
        <v>0</v>
      </c>
      <c r="I1396" s="60"/>
    </row>
    <row r="1397" spans="1:9">
      <c r="A1397" s="57">
        <v>154</v>
      </c>
      <c r="B1397" s="58">
        <f>RasF!C122</f>
        <v>111</v>
      </c>
      <c r="C1397" s="58">
        <f>RasF!D122</f>
        <v>6549360</v>
      </c>
      <c r="D1397" s="58">
        <f>RasF!E122</f>
        <v>6728759</v>
      </c>
      <c r="E1397" s="58">
        <v>0</v>
      </c>
      <c r="F1397" s="58">
        <v>0</v>
      </c>
      <c r="G1397" s="59">
        <f t="shared" si="44"/>
        <v>2220763.4579999996</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6549360</v>
      </c>
      <c r="D1399" s="58">
        <f>RasF!E124</f>
        <v>6728759</v>
      </c>
      <c r="E1399" s="58">
        <v>0</v>
      </c>
      <c r="F1399" s="58">
        <v>0</v>
      </c>
      <c r="G1399" s="59">
        <f t="shared" si="44"/>
        <v>2260777.2140000002</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139634</v>
      </c>
      <c r="D1408" s="58">
        <f>RasF!E133</f>
        <v>229012</v>
      </c>
      <c r="E1408" s="58">
        <v>0</v>
      </c>
      <c r="F1408" s="58">
        <v>0</v>
      </c>
      <c r="G1408" s="59">
        <f t="shared" si="44"/>
        <v>72914.275999999998</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6688994</v>
      </c>
      <c r="D1423" s="67">
        <f>RasF!E148</f>
        <v>6957771</v>
      </c>
      <c r="E1423" s="67">
        <v>0</v>
      </c>
      <c r="F1423" s="67">
        <v>0</v>
      </c>
      <c r="G1423" s="68">
        <f t="shared" si="44"/>
        <v>2822821.432</v>
      </c>
      <c r="H1423" s="68">
        <f t="shared" si="45"/>
        <v>0</v>
      </c>
      <c r="I1423" s="69"/>
    </row>
    <row r="1424" spans="1:9">
      <c r="A1424" s="62">
        <v>156</v>
      </c>
      <c r="B1424" s="63">
        <f>PVRIO!C12</f>
        <v>1</v>
      </c>
      <c r="C1424" s="70">
        <f>PVRIO!D12</f>
        <v>13100</v>
      </c>
      <c r="D1424" s="70">
        <f>PVRIO!E12</f>
        <v>0</v>
      </c>
      <c r="E1424" s="70">
        <v>0</v>
      </c>
      <c r="F1424" s="70">
        <v>0</v>
      </c>
      <c r="G1424" s="64">
        <f t="shared" si="44"/>
        <v>13.1</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13100</v>
      </c>
      <c r="D1441" s="61">
        <f>PVRIO!E29</f>
        <v>0</v>
      </c>
      <c r="E1441" s="61">
        <v>0</v>
      </c>
      <c r="F1441" s="61">
        <v>0</v>
      </c>
      <c r="G1441" s="59">
        <f t="shared" si="46"/>
        <v>235.79999999999998</v>
      </c>
      <c r="H1441" s="59">
        <f t="shared" si="45"/>
        <v>0</v>
      </c>
      <c r="I1441" s="60">
        <v>0</v>
      </c>
    </row>
    <row r="1442" spans="1:9">
      <c r="A1442" s="57">
        <v>156</v>
      </c>
      <c r="B1442" s="58">
        <f>PVRIO!C30</f>
        <v>19</v>
      </c>
      <c r="C1442" s="61">
        <f>PVRIO!D30</f>
        <v>13100</v>
      </c>
      <c r="D1442" s="61">
        <f>PVRIO!E30</f>
        <v>0</v>
      </c>
      <c r="E1442" s="61">
        <v>0</v>
      </c>
      <c r="F1442" s="61">
        <v>0</v>
      </c>
      <c r="G1442" s="59">
        <f t="shared" si="46"/>
        <v>248.9</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13100</v>
      </c>
      <c r="D1444" s="61">
        <f>PVRIO!E32</f>
        <v>0</v>
      </c>
      <c r="E1444" s="61">
        <v>0</v>
      </c>
      <c r="F1444" s="61">
        <v>0</v>
      </c>
      <c r="G1444" s="59">
        <f t="shared" si="46"/>
        <v>275.10000000000002</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576573</v>
      </c>
      <c r="D1468" s="70"/>
      <c r="E1468" s="70">
        <v>0</v>
      </c>
      <c r="F1468" s="70">
        <v>0</v>
      </c>
      <c r="G1468" s="64">
        <f t="shared" ref="G1468:G1499" si="51">B1468/1000*C1468</f>
        <v>576.57299999999998</v>
      </c>
      <c r="H1468" s="64">
        <f t="shared" ref="H1468:H1499" si="52">ABS(C1468-ROUND(C1468,0))</f>
        <v>0</v>
      </c>
      <c r="I1468" s="65"/>
    </row>
    <row r="1469" spans="1:9">
      <c r="A1469" s="73">
        <v>159</v>
      </c>
      <c r="B1469" s="61">
        <f>Obv!C13</f>
        <v>2</v>
      </c>
      <c r="C1469" s="61">
        <f>Obv!D13</f>
        <v>6984314</v>
      </c>
      <c r="D1469" s="61">
        <v>0</v>
      </c>
      <c r="E1469" s="61">
        <v>0</v>
      </c>
      <c r="F1469" s="61">
        <v>0</v>
      </c>
      <c r="G1469" s="59">
        <f t="shared" si="51"/>
        <v>13968.628000000001</v>
      </c>
      <c r="H1469" s="59">
        <f t="shared" si="52"/>
        <v>0</v>
      </c>
      <c r="I1469" s="60"/>
    </row>
    <row r="1470" spans="1:9">
      <c r="A1470" s="73">
        <v>159</v>
      </c>
      <c r="B1470" s="61">
        <f>Obv!C14</f>
        <v>3</v>
      </c>
      <c r="C1470" s="61">
        <f>Obv!D14</f>
        <v>24149</v>
      </c>
      <c r="D1470" s="61">
        <v>0</v>
      </c>
      <c r="E1470" s="61">
        <v>0</v>
      </c>
      <c r="F1470" s="61">
        <v>0</v>
      </c>
      <c r="G1470" s="59">
        <f t="shared" si="51"/>
        <v>72.447000000000003</v>
      </c>
      <c r="H1470" s="59">
        <f t="shared" si="52"/>
        <v>0</v>
      </c>
      <c r="I1470" s="60"/>
    </row>
    <row r="1471" spans="1:9">
      <c r="A1471" s="73">
        <v>159</v>
      </c>
      <c r="B1471" s="61">
        <f>Obv!C15</f>
        <v>4</v>
      </c>
      <c r="C1471" s="61">
        <f>Obv!D15</f>
        <v>6905474</v>
      </c>
      <c r="D1471" s="61">
        <v>0</v>
      </c>
      <c r="E1471" s="61">
        <v>0</v>
      </c>
      <c r="F1471" s="61">
        <v>0</v>
      </c>
      <c r="G1471" s="59">
        <f t="shared" si="51"/>
        <v>27621.896000000001</v>
      </c>
      <c r="H1471" s="59">
        <f t="shared" si="52"/>
        <v>0</v>
      </c>
      <c r="I1471" s="60"/>
    </row>
    <row r="1472" spans="1:9">
      <c r="A1472" s="73">
        <v>159</v>
      </c>
      <c r="B1472" s="61">
        <f>Obv!C16</f>
        <v>5</v>
      </c>
      <c r="C1472" s="61">
        <f>Obv!D16</f>
        <v>5853012</v>
      </c>
      <c r="D1472" s="61">
        <v>0</v>
      </c>
      <c r="E1472" s="61">
        <v>0</v>
      </c>
      <c r="F1472" s="61">
        <v>0</v>
      </c>
      <c r="G1472" s="59">
        <f t="shared" si="51"/>
        <v>29265.06</v>
      </c>
      <c r="H1472" s="59">
        <f t="shared" si="52"/>
        <v>0</v>
      </c>
      <c r="I1472" s="60"/>
    </row>
    <row r="1473" spans="1:9">
      <c r="A1473" s="73">
        <v>159</v>
      </c>
      <c r="B1473" s="61">
        <f>Obv!C17</f>
        <v>6</v>
      </c>
      <c r="C1473" s="61">
        <f>Obv!D17</f>
        <v>1045556</v>
      </c>
      <c r="D1473" s="61">
        <v>0</v>
      </c>
      <c r="E1473" s="61">
        <v>0</v>
      </c>
      <c r="F1473" s="61">
        <v>0</v>
      </c>
      <c r="G1473" s="59">
        <f t="shared" si="51"/>
        <v>6273.3360000000002</v>
      </c>
      <c r="H1473" s="59">
        <f t="shared" si="52"/>
        <v>0</v>
      </c>
      <c r="I1473" s="60"/>
    </row>
    <row r="1474" spans="1:9">
      <c r="A1474" s="73">
        <v>159</v>
      </c>
      <c r="B1474" s="61">
        <f>Obv!C18</f>
        <v>7</v>
      </c>
      <c r="C1474" s="61">
        <f>Obv!D18</f>
        <v>220</v>
      </c>
      <c r="D1474" s="61">
        <v>0</v>
      </c>
      <c r="E1474" s="61">
        <v>0</v>
      </c>
      <c r="F1474" s="61">
        <v>0</v>
      </c>
      <c r="G1474" s="59">
        <f t="shared" si="51"/>
        <v>1.54</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6616</v>
      </c>
      <c r="D1476" s="61">
        <v>0</v>
      </c>
      <c r="E1476" s="61">
        <v>0</v>
      </c>
      <c r="F1476" s="61">
        <v>0</v>
      </c>
      <c r="G1476" s="59">
        <f t="shared" si="51"/>
        <v>59.543999999999997</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70</v>
      </c>
      <c r="D1478" s="61">
        <v>0</v>
      </c>
      <c r="E1478" s="61">
        <v>0</v>
      </c>
      <c r="F1478" s="61">
        <v>0</v>
      </c>
      <c r="G1478" s="59">
        <f t="shared" si="51"/>
        <v>0.76999999999999991</v>
      </c>
      <c r="H1478" s="59">
        <f t="shared" si="52"/>
        <v>0</v>
      </c>
      <c r="I1478" s="60"/>
    </row>
    <row r="1479" spans="1:9">
      <c r="A1479" s="73">
        <v>159</v>
      </c>
      <c r="B1479" s="61">
        <f>Obv!C23</f>
        <v>12</v>
      </c>
      <c r="C1479" s="61">
        <f>Obv!D23</f>
        <v>54691</v>
      </c>
      <c r="D1479" s="61">
        <v>0</v>
      </c>
      <c r="E1479" s="61">
        <v>0</v>
      </c>
      <c r="F1479" s="61">
        <v>0</v>
      </c>
      <c r="G1479" s="59">
        <f t="shared" si="51"/>
        <v>656.29200000000003</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6904597</v>
      </c>
      <c r="D1486" s="61">
        <v>0</v>
      </c>
      <c r="E1486" s="61">
        <v>0</v>
      </c>
      <c r="F1486" s="61">
        <v>0</v>
      </c>
      <c r="G1486" s="59">
        <f t="shared" si="51"/>
        <v>131187.34299999999</v>
      </c>
      <c r="H1486" s="59">
        <f t="shared" si="52"/>
        <v>0</v>
      </c>
      <c r="I1486" s="60"/>
    </row>
    <row r="1487" spans="1:9">
      <c r="A1487" s="73">
        <v>159</v>
      </c>
      <c r="B1487" s="61">
        <f>Obv!C31</f>
        <v>20</v>
      </c>
      <c r="C1487" s="61">
        <f>Obv!D31</f>
        <v>26202</v>
      </c>
      <c r="D1487" s="61">
        <v>0</v>
      </c>
      <c r="E1487" s="61">
        <v>0</v>
      </c>
      <c r="F1487" s="61">
        <v>0</v>
      </c>
      <c r="G1487" s="59">
        <f t="shared" si="51"/>
        <v>524.04</v>
      </c>
      <c r="H1487" s="59">
        <f t="shared" si="52"/>
        <v>0</v>
      </c>
      <c r="I1487" s="60"/>
    </row>
    <row r="1488" spans="1:9">
      <c r="A1488" s="73">
        <v>159</v>
      </c>
      <c r="B1488" s="61">
        <f>Obv!C32</f>
        <v>21</v>
      </c>
      <c r="C1488" s="61">
        <f>Obv!D32</f>
        <v>6823776</v>
      </c>
      <c r="D1488" s="61">
        <v>0</v>
      </c>
      <c r="E1488" s="61">
        <v>0</v>
      </c>
      <c r="F1488" s="61">
        <v>0</v>
      </c>
      <c r="G1488" s="59">
        <f t="shared" si="51"/>
        <v>143299.296</v>
      </c>
      <c r="H1488" s="59">
        <f t="shared" si="52"/>
        <v>0</v>
      </c>
      <c r="I1488" s="60"/>
    </row>
    <row r="1489" spans="1:9">
      <c r="A1489" s="73">
        <v>159</v>
      </c>
      <c r="B1489" s="61">
        <f>Obv!C33</f>
        <v>22</v>
      </c>
      <c r="C1489" s="61">
        <f>Obv!D33</f>
        <v>5842117</v>
      </c>
      <c r="D1489" s="61">
        <v>0</v>
      </c>
      <c r="E1489" s="61">
        <v>0</v>
      </c>
      <c r="F1489" s="61">
        <v>0</v>
      </c>
      <c r="G1489" s="59">
        <f t="shared" si="51"/>
        <v>128526.57399999999</v>
      </c>
      <c r="H1489" s="59">
        <f t="shared" si="52"/>
        <v>0</v>
      </c>
      <c r="I1489" s="60"/>
    </row>
    <row r="1490" spans="1:9">
      <c r="A1490" s="73">
        <v>159</v>
      </c>
      <c r="B1490" s="61">
        <f>Obv!C34</f>
        <v>23</v>
      </c>
      <c r="C1490" s="61">
        <f>Obv!D34</f>
        <v>974842</v>
      </c>
      <c r="D1490" s="61">
        <v>0</v>
      </c>
      <c r="E1490" s="61">
        <v>0</v>
      </c>
      <c r="F1490" s="61">
        <v>0</v>
      </c>
      <c r="G1490" s="59">
        <f t="shared" si="51"/>
        <v>22421.365999999998</v>
      </c>
      <c r="H1490" s="59">
        <f t="shared" si="52"/>
        <v>0</v>
      </c>
      <c r="I1490" s="60"/>
    </row>
    <row r="1491" spans="1:9">
      <c r="A1491" s="73">
        <v>159</v>
      </c>
      <c r="B1491" s="61">
        <f>Obv!C35</f>
        <v>24</v>
      </c>
      <c r="C1491" s="61">
        <f>Obv!D35</f>
        <v>202</v>
      </c>
      <c r="D1491" s="61">
        <v>0</v>
      </c>
      <c r="E1491" s="61">
        <v>0</v>
      </c>
      <c r="F1491" s="61">
        <v>0</v>
      </c>
      <c r="G1491" s="59">
        <f t="shared" si="51"/>
        <v>4.8479999999999999</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6545</v>
      </c>
      <c r="D1493" s="61">
        <v>0</v>
      </c>
      <c r="E1493" s="61">
        <v>0</v>
      </c>
      <c r="F1493" s="61">
        <v>0</v>
      </c>
      <c r="G1493" s="59">
        <f t="shared" si="51"/>
        <v>170.17</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70</v>
      </c>
      <c r="D1495" s="61">
        <v>0</v>
      </c>
      <c r="E1495" s="61">
        <v>0</v>
      </c>
      <c r="F1495" s="61">
        <v>0</v>
      </c>
      <c r="G1495" s="59">
        <f t="shared" si="51"/>
        <v>1.96</v>
      </c>
      <c r="H1495" s="59">
        <f t="shared" si="52"/>
        <v>0</v>
      </c>
      <c r="I1495" s="60"/>
    </row>
    <row r="1496" spans="1:9">
      <c r="A1496" s="73">
        <v>159</v>
      </c>
      <c r="B1496" s="61">
        <f>Obv!C40</f>
        <v>29</v>
      </c>
      <c r="C1496" s="61">
        <f>Obv!D40</f>
        <v>54619</v>
      </c>
      <c r="D1496" s="61">
        <v>0</v>
      </c>
      <c r="E1496" s="61">
        <v>0</v>
      </c>
      <c r="F1496" s="61">
        <v>0</v>
      </c>
      <c r="G1496" s="59">
        <f t="shared" si="51"/>
        <v>1583.951</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656290</v>
      </c>
      <c r="D1503" s="61">
        <v>0</v>
      </c>
      <c r="E1503" s="61">
        <v>0</v>
      </c>
      <c r="F1503" s="61">
        <v>0</v>
      </c>
      <c r="G1503" s="59">
        <f t="shared" si="53"/>
        <v>23626.44</v>
      </c>
      <c r="H1503" s="59">
        <f t="shared" si="54"/>
        <v>0</v>
      </c>
      <c r="I1503" s="60"/>
    </row>
    <row r="1504" spans="1:9">
      <c r="A1504" s="73">
        <v>159</v>
      </c>
      <c r="B1504" s="61">
        <f>Obv!C48</f>
        <v>37</v>
      </c>
      <c r="C1504" s="61">
        <f>Obv!D48</f>
        <v>38830</v>
      </c>
      <c r="D1504" s="61">
        <v>0</v>
      </c>
      <c r="E1504" s="61">
        <v>0</v>
      </c>
      <c r="F1504" s="61">
        <v>0</v>
      </c>
      <c r="G1504" s="59">
        <f t="shared" si="53"/>
        <v>1436.71</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38830</v>
      </c>
      <c r="D1510" s="61">
        <v>0</v>
      </c>
      <c r="E1510" s="61">
        <v>0</v>
      </c>
      <c r="F1510" s="61">
        <v>0</v>
      </c>
      <c r="G1510" s="59">
        <f t="shared" si="53"/>
        <v>1669.6899999999998</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38830</v>
      </c>
      <c r="D1516" s="61">
        <v>0</v>
      </c>
      <c r="E1516" s="61">
        <v>0</v>
      </c>
      <c r="F1516" s="61">
        <v>0</v>
      </c>
      <c r="G1516" s="59">
        <f t="shared" si="53"/>
        <v>1902.67</v>
      </c>
      <c r="H1516" s="59">
        <f t="shared" si="54"/>
        <v>0</v>
      </c>
      <c r="I1516" s="60"/>
    </row>
    <row r="1517" spans="1:9">
      <c r="A1517" s="73">
        <v>159</v>
      </c>
      <c r="B1517" s="61">
        <f>Obv!C61</f>
        <v>50</v>
      </c>
      <c r="C1517" s="61">
        <f>Obv!D61</f>
        <v>38830</v>
      </c>
      <c r="D1517" s="61">
        <v>0</v>
      </c>
      <c r="E1517" s="61">
        <v>0</v>
      </c>
      <c r="F1517" s="61">
        <v>0</v>
      </c>
      <c r="G1517" s="59">
        <f t="shared" si="53"/>
        <v>1941.5</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617460</v>
      </c>
      <c r="D1557" s="61">
        <v>0</v>
      </c>
      <c r="E1557" s="61">
        <v>0</v>
      </c>
      <c r="F1557" s="61">
        <v>0</v>
      </c>
      <c r="G1557" s="59">
        <f t="shared" si="55"/>
        <v>55571.4</v>
      </c>
      <c r="H1557" s="59">
        <f t="shared" si="56"/>
        <v>0</v>
      </c>
      <c r="I1557" s="60"/>
    </row>
    <row r="1558" spans="1:9">
      <c r="A1558" s="73">
        <v>159</v>
      </c>
      <c r="B1558" s="61">
        <f>Obv!C102</f>
        <v>91</v>
      </c>
      <c r="C1558" s="61">
        <f>Obv!D102</f>
        <v>193</v>
      </c>
      <c r="D1558" s="61">
        <v>0</v>
      </c>
      <c r="E1558" s="61">
        <v>0</v>
      </c>
      <c r="F1558" s="61">
        <v>0</v>
      </c>
      <c r="G1558" s="59">
        <f t="shared" si="55"/>
        <v>17.562999999999999</v>
      </c>
      <c r="H1558" s="59">
        <f t="shared" si="56"/>
        <v>0</v>
      </c>
      <c r="I1558" s="60"/>
    </row>
    <row r="1559" spans="1:9">
      <c r="A1559" s="73">
        <v>159</v>
      </c>
      <c r="B1559" s="61">
        <f>Obv!C103</f>
        <v>92</v>
      </c>
      <c r="C1559" s="61">
        <f>Obv!D103</f>
        <v>617195</v>
      </c>
      <c r="D1559" s="61">
        <v>0</v>
      </c>
      <c r="E1559" s="61">
        <v>0</v>
      </c>
      <c r="F1559" s="61">
        <v>0</v>
      </c>
      <c r="G1559" s="59">
        <f t="shared" si="55"/>
        <v>56781.94</v>
      </c>
      <c r="H1559" s="59">
        <f t="shared" si="56"/>
        <v>0</v>
      </c>
      <c r="I1559" s="60"/>
    </row>
    <row r="1560" spans="1:9">
      <c r="A1560" s="73">
        <v>159</v>
      </c>
      <c r="B1560" s="61">
        <f>Obv!C104</f>
        <v>93</v>
      </c>
      <c r="C1560" s="61">
        <f>Obv!D104</f>
        <v>72</v>
      </c>
      <c r="D1560" s="61">
        <v>0</v>
      </c>
      <c r="E1560" s="61">
        <v>0</v>
      </c>
      <c r="F1560" s="61">
        <v>0</v>
      </c>
      <c r="G1560" s="59">
        <f t="shared" si="55"/>
        <v>6.6959999999999997</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19"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5"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12</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9968</v>
      </c>
      <c r="C6" s="12"/>
      <c r="D6" s="401" t="s">
        <v>3128</v>
      </c>
      <c r="E6" s="402"/>
      <c r="F6" s="15" t="s">
        <v>237</v>
      </c>
      <c r="G6" s="12"/>
      <c r="H6" s="12"/>
      <c r="I6" s="12"/>
      <c r="J6" s="409">
        <f>SUM(Skriveni!G2:G1561)</f>
        <v>155705527.15999991</v>
      </c>
      <c r="K6" s="409"/>
    </row>
    <row r="7" spans="1:11" ht="3" customHeight="1">
      <c r="A7" s="12"/>
      <c r="B7" s="12"/>
      <c r="C7" s="12"/>
      <c r="D7" s="12"/>
      <c r="E7" s="12"/>
      <c r="F7" s="12"/>
      <c r="G7" s="12"/>
      <c r="H7" s="12"/>
      <c r="I7" s="12"/>
      <c r="J7" s="12"/>
      <c r="K7" s="12"/>
    </row>
    <row r="8" spans="1:11" ht="15" customHeight="1">
      <c r="A8" s="22" t="s">
        <v>3125</v>
      </c>
      <c r="B8" s="27">
        <v>3070891</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35250</v>
      </c>
      <c r="C12" s="398" t="s">
        <v>2396</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96605723078</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309</v>
      </c>
      <c r="C22" s="351" t="str">
        <f>IF(B22&gt;0, "Županija: " &amp; LOOKUP(H2,A83:A103,B83:B103) &amp; ", grad/općina: " &amp; LOOKUP(B22,A107:A663,B107:B663),"Šifra grada/općine nije upisana")</f>
        <v>Županija: BRODSKO-POSAVSKA, grad/općina: ORIOVAC</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c r="A30" s="382"/>
      <c r="B30" s="32"/>
      <c r="C30" s="33"/>
      <c r="D30" s="34"/>
      <c r="E30" s="35"/>
      <c r="F30" s="12"/>
      <c r="G30" s="12"/>
      <c r="H30" s="12"/>
      <c r="I30" s="12"/>
      <c r="J30" s="12"/>
      <c r="K30" s="12"/>
    </row>
    <row r="31" spans="1:11" ht="15" customHeight="1">
      <c r="A31" s="382"/>
      <c r="B31" s="183" t="s">
        <v>4299</v>
      </c>
      <c r="C31" s="358" t="s">
        <v>1591</v>
      </c>
      <c r="D31" s="390"/>
      <c r="E31" s="82" t="str">
        <f>IF(Kont!E292&gt;0,Kont!E292,"Nema")</f>
        <v>Nema</v>
      </c>
      <c r="F31" s="12"/>
      <c r="G31" s="13" t="s">
        <v>1449</v>
      </c>
      <c r="H31" s="385" t="s">
        <v>4297</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4298</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6733480</v>
      </c>
      <c r="K39" s="114">
        <f>PRRAS!E12</f>
        <v>6911627</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6654039</v>
      </c>
      <c r="K40" s="117">
        <f>PRRAS!E159</f>
        <v>6899767</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72708</v>
      </c>
      <c r="K42" s="120">
        <f>PRRAS!E649</f>
        <v>118852</v>
      </c>
    </row>
    <row r="43" spans="1:11" ht="12.95" customHeight="1">
      <c r="A43" s="362" t="s">
        <v>2272</v>
      </c>
      <c r="B43" s="365" t="str">
        <f>Bil!B13</f>
        <v>Nefinancijska imovina (AOP 003+007+046+047+051+058)</v>
      </c>
      <c r="C43" s="368"/>
      <c r="D43" s="368"/>
      <c r="E43" s="368"/>
      <c r="F43" s="368"/>
      <c r="G43" s="368"/>
      <c r="H43" s="368"/>
      <c r="I43" s="112">
        <f>Bil!C13</f>
        <v>2</v>
      </c>
      <c r="J43" s="113">
        <f>Bil!D13</f>
        <v>19368298</v>
      </c>
      <c r="K43" s="114">
        <f>Bil!E13</f>
        <v>19028099</v>
      </c>
    </row>
    <row r="44" spans="1:11" ht="12.95" customHeight="1">
      <c r="A44" s="363"/>
      <c r="B44" s="366" t="str">
        <f>Bil!B74</f>
        <v>Financijska imovina (AOP 064+073+081+112+128+140+157+158)</v>
      </c>
      <c r="C44" s="367"/>
      <c r="D44" s="367"/>
      <c r="E44" s="367"/>
      <c r="F44" s="367"/>
      <c r="G44" s="367"/>
      <c r="H44" s="367"/>
      <c r="I44" s="115">
        <f>Bil!C74</f>
        <v>63</v>
      </c>
      <c r="J44" s="116">
        <f>Bil!D74</f>
        <v>524963</v>
      </c>
      <c r="K44" s="117">
        <f>Bil!E74</f>
        <v>547391</v>
      </c>
    </row>
    <row r="45" spans="1:11" ht="12.95" customHeight="1">
      <c r="A45" s="363"/>
      <c r="B45" s="366" t="str">
        <f>Bil!B174</f>
        <v xml:space="preserve">Obveze (AOP 164+175+176+192+220) </v>
      </c>
      <c r="C45" s="367"/>
      <c r="D45" s="367"/>
      <c r="E45" s="367"/>
      <c r="F45" s="367"/>
      <c r="G45" s="367"/>
      <c r="H45" s="367"/>
      <c r="I45" s="115">
        <f>Bil!C174</f>
        <v>163</v>
      </c>
      <c r="J45" s="116">
        <f>Bil!D174</f>
        <v>576573</v>
      </c>
      <c r="K45" s="117">
        <f>Bil!E174</f>
        <v>656290</v>
      </c>
    </row>
    <row r="46" spans="1:11" ht="12.95" customHeight="1">
      <c r="A46" s="364"/>
      <c r="B46" s="369" t="str">
        <f>Bil!B234</f>
        <v>Vlastiti izvori (224 + 232 - 236 + 240 do 242)</v>
      </c>
      <c r="C46" s="370"/>
      <c r="D46" s="370"/>
      <c r="E46" s="370"/>
      <c r="F46" s="370"/>
      <c r="G46" s="370"/>
      <c r="H46" s="370"/>
      <c r="I46" s="118">
        <f>Bil!C234</f>
        <v>223</v>
      </c>
      <c r="J46" s="119">
        <f>Bil!D234</f>
        <v>19316688</v>
      </c>
      <c r="K46" s="120">
        <f>Bil!E234</f>
        <v>18919199</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6688994</v>
      </c>
      <c r="K50" s="117">
        <f>RasF!E121</f>
        <v>6957771</v>
      </c>
    </row>
    <row r="51" spans="1:11" ht="12.95" customHeight="1">
      <c r="A51" s="364"/>
      <c r="B51" s="369" t="str">
        <f>RasF!B148</f>
        <v>Kontrolni zbroj (AOP 001+018+024+031+071+078+085+103+110+125)</v>
      </c>
      <c r="C51" s="369"/>
      <c r="D51" s="369"/>
      <c r="E51" s="369"/>
      <c r="F51" s="369"/>
      <c r="G51" s="369"/>
      <c r="H51" s="369"/>
      <c r="I51" s="118">
        <f>RasF!C148</f>
        <v>137</v>
      </c>
      <c r="J51" s="119">
        <f>RasF!D148</f>
        <v>6688994</v>
      </c>
      <c r="K51" s="120">
        <f>RasF!E148</f>
        <v>6957771</v>
      </c>
    </row>
    <row r="52" spans="1:11" ht="12.95" customHeight="1">
      <c r="A52" s="362" t="s">
        <v>2271</v>
      </c>
      <c r="B52" s="368" t="str">
        <f>PVRIO!B12</f>
        <v>Promjene u vrijednosti i obujmu imovine (AOP 002+018)</v>
      </c>
      <c r="C52" s="368"/>
      <c r="D52" s="368"/>
      <c r="E52" s="368"/>
      <c r="F52" s="368"/>
      <c r="G52" s="368"/>
      <c r="H52" s="368"/>
      <c r="I52" s="112">
        <f>PVRIO!C12</f>
        <v>1</v>
      </c>
      <c r="J52" s="113">
        <f>PVRIO!D12</f>
        <v>13100</v>
      </c>
      <c r="K52" s="114">
        <f>PVRIO!E12</f>
        <v>0</v>
      </c>
    </row>
    <row r="53" spans="1:11" ht="12.95" customHeight="1">
      <c r="A53" s="363"/>
      <c r="B53" s="367" t="str">
        <f>PVRIO!B29</f>
        <v>Promjene u obujmu imovine (AOP 019+026)</v>
      </c>
      <c r="C53" s="367"/>
      <c r="D53" s="367"/>
      <c r="E53" s="367"/>
      <c r="F53" s="367"/>
      <c r="G53" s="367"/>
      <c r="H53" s="367"/>
      <c r="I53" s="115">
        <f>PVRIO!C29</f>
        <v>18</v>
      </c>
      <c r="J53" s="116">
        <f>PVRIO!D29</f>
        <v>13100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576573</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656290</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38830</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617460</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2" activePane="bottomLeft" state="frozen"/>
      <selection pane="bottomLeft" activeCell="E660" sqref="E660"/>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09968</v>
      </c>
      <c r="C4" s="429"/>
      <c r="D4" s="429"/>
      <c r="E4" s="430">
        <f>SUM(Skriveni!G2:G976)</f>
        <v>79603823.166999996</v>
      </c>
      <c r="F4" s="431"/>
    </row>
    <row r="5" spans="1:7" s="23" customFormat="1" ht="15" customHeight="1">
      <c r="B5" s="428" t="str">
        <f>"Naziv: "&amp;IF(RefStr!B10&lt;&gt;"",RefStr!B10,"_______________________________________")</f>
        <v>Naziv: OŠ DR. STJEPAN ILIJAŠEVIĆ</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8520 Osnovno obrazovanje</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6733480</v>
      </c>
      <c r="E12" s="147">
        <f>E13+E50+E56+E85+E116+E134+E141+E147</f>
        <v>6911627</v>
      </c>
      <c r="F12" s="148">
        <f>IF(D12&lt;&gt;0,IF(E12/D12&gt;=100,"&gt;&gt;100",E12/D12*100),"-")</f>
        <v>102.64568989586364</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5845768</v>
      </c>
      <c r="E56" s="147">
        <f>E57+E60+E65+E68+E71+E74+E77+E80</f>
        <v>6251241</v>
      </c>
      <c r="F56" s="150">
        <f t="shared" si="0"/>
        <v>106.93618015631137</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34926</v>
      </c>
      <c r="F68" s="150" t="str">
        <f t="shared" si="0"/>
        <v>-</v>
      </c>
    </row>
    <row r="69" spans="1:6" s="8" customFormat="1">
      <c r="A69" s="145">
        <v>6341</v>
      </c>
      <c r="B69" s="146" t="s">
        <v>3699</v>
      </c>
      <c r="C69" s="345">
        <v>58</v>
      </c>
      <c r="D69" s="149"/>
      <c r="E69" s="149">
        <v>34926</v>
      </c>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5845768</v>
      </c>
      <c r="E74" s="147">
        <f>SUM(E75:E76)</f>
        <v>6142884</v>
      </c>
      <c r="F74" s="150">
        <f t="shared" si="0"/>
        <v>105.08258281888709</v>
      </c>
    </row>
    <row r="75" spans="1:6" s="8" customFormat="1">
      <c r="A75" s="145" t="s">
        <v>1142</v>
      </c>
      <c r="B75" s="146" t="s">
        <v>3980</v>
      </c>
      <c r="C75" s="345">
        <v>64</v>
      </c>
      <c r="D75" s="149">
        <v>5836313</v>
      </c>
      <c r="E75" s="149">
        <v>6096997</v>
      </c>
      <c r="F75" s="148">
        <f t="shared" si="0"/>
        <v>104.46658703876916</v>
      </c>
    </row>
    <row r="76" spans="1:6" s="8" customFormat="1">
      <c r="A76" s="145" t="s">
        <v>3981</v>
      </c>
      <c r="B76" s="146" t="s">
        <v>3982</v>
      </c>
      <c r="C76" s="345">
        <v>65</v>
      </c>
      <c r="D76" s="149">
        <v>9455</v>
      </c>
      <c r="E76" s="149">
        <v>45887</v>
      </c>
      <c r="F76" s="148">
        <f t="shared" si="0"/>
        <v>485.31993654151239</v>
      </c>
    </row>
    <row r="77" spans="1:6" s="8" customFormat="1">
      <c r="A77" s="145" t="s">
        <v>3983</v>
      </c>
      <c r="B77" s="146" t="s">
        <v>919</v>
      </c>
      <c r="C77" s="345">
        <v>66</v>
      </c>
      <c r="D77" s="147">
        <f>SUM(D78:D79)</f>
        <v>0</v>
      </c>
      <c r="E77" s="147">
        <f>SUM(E78:E79)</f>
        <v>3640</v>
      </c>
      <c r="F77" s="150" t="str">
        <f t="shared" si="0"/>
        <v>-</v>
      </c>
    </row>
    <row r="78" spans="1:6" s="8" customFormat="1">
      <c r="A78" s="145" t="s">
        <v>3984</v>
      </c>
      <c r="B78" s="146" t="s">
        <v>920</v>
      </c>
      <c r="C78" s="345">
        <v>67</v>
      </c>
      <c r="D78" s="149"/>
      <c r="E78" s="149">
        <v>3640</v>
      </c>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69791</v>
      </c>
      <c r="F80" s="150" t="str">
        <f t="shared" si="1"/>
        <v>-</v>
      </c>
    </row>
    <row r="81" spans="1:6" s="8" customFormat="1">
      <c r="A81" s="152">
        <v>6391</v>
      </c>
      <c r="B81" s="153" t="s">
        <v>924</v>
      </c>
      <c r="C81" s="345">
        <v>70</v>
      </c>
      <c r="D81" s="149"/>
      <c r="E81" s="149">
        <v>69791</v>
      </c>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0</v>
      </c>
      <c r="E85" s="147">
        <f>E86+E94+E101+E109</f>
        <v>0</v>
      </c>
      <c r="F85" s="150" t="str">
        <f t="shared" si="1"/>
        <v>-</v>
      </c>
    </row>
    <row r="86" spans="1:6" s="8" customFormat="1">
      <c r="A86" s="145">
        <v>641</v>
      </c>
      <c r="B86" s="146" t="s">
        <v>929</v>
      </c>
      <c r="C86" s="345">
        <v>75</v>
      </c>
      <c r="D86" s="147">
        <f>SUM(D87:D93)</f>
        <v>0</v>
      </c>
      <c r="E86" s="147">
        <f>SUM(E87:E93)</f>
        <v>0</v>
      </c>
      <c r="F86" s="150" t="str">
        <f t="shared" si="1"/>
        <v>-</v>
      </c>
    </row>
    <row r="87" spans="1:6" s="8" customFormat="1">
      <c r="A87" s="145">
        <v>6412</v>
      </c>
      <c r="B87" s="146" t="s">
        <v>4145</v>
      </c>
      <c r="C87" s="345">
        <v>76</v>
      </c>
      <c r="D87" s="149"/>
      <c r="E87" s="149"/>
      <c r="F87" s="148" t="str">
        <f t="shared" si="1"/>
        <v>-</v>
      </c>
    </row>
    <row r="88" spans="1:6" s="8" customFormat="1">
      <c r="A88" s="145">
        <v>6413</v>
      </c>
      <c r="B88" s="146" t="s">
        <v>3156</v>
      </c>
      <c r="C88" s="345">
        <v>77</v>
      </c>
      <c r="D88" s="149"/>
      <c r="E88" s="149"/>
      <c r="F88" s="148" t="str">
        <f t="shared" si="1"/>
        <v>-</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138742</v>
      </c>
      <c r="E116" s="147">
        <f>E117+E122+E130</f>
        <v>99378</v>
      </c>
      <c r="F116" s="150">
        <f t="shared" si="1"/>
        <v>71.627913681509568</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138742</v>
      </c>
      <c r="E122" s="147">
        <f>SUM(E123:E129)</f>
        <v>99378</v>
      </c>
      <c r="F122" s="150">
        <f t="shared" si="1"/>
        <v>71.627913681509568</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138742</v>
      </c>
      <c r="E127" s="149">
        <v>99378</v>
      </c>
      <c r="F127" s="148">
        <f t="shared" si="1"/>
        <v>71.627913681509568</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46657</v>
      </c>
      <c r="E134" s="147">
        <f>E135+E138</f>
        <v>36180</v>
      </c>
      <c r="F134" s="150">
        <f t="shared" si="1"/>
        <v>77.544634245665179</v>
      </c>
    </row>
    <row r="135" spans="1:6" s="8" customFormat="1">
      <c r="A135" s="145">
        <v>661</v>
      </c>
      <c r="B135" s="146" t="s">
        <v>425</v>
      </c>
      <c r="C135" s="345">
        <v>124</v>
      </c>
      <c r="D135" s="147">
        <f>SUM(D136:D137)</f>
        <v>17495</v>
      </c>
      <c r="E135" s="147">
        <f>SUM(E136:E137)</f>
        <v>23580</v>
      </c>
      <c r="F135" s="150">
        <f t="shared" si="1"/>
        <v>134.78136610460132</v>
      </c>
    </row>
    <row r="136" spans="1:6" s="8" customFormat="1">
      <c r="A136" s="145">
        <v>6614</v>
      </c>
      <c r="B136" s="146" t="s">
        <v>3893</v>
      </c>
      <c r="C136" s="345">
        <v>125</v>
      </c>
      <c r="D136" s="149">
        <v>835</v>
      </c>
      <c r="E136" s="149">
        <v>4015</v>
      </c>
      <c r="F136" s="148">
        <f t="shared" si="1"/>
        <v>480.83832335329345</v>
      </c>
    </row>
    <row r="137" spans="1:6" s="8" customFormat="1">
      <c r="A137" s="145">
        <v>6615</v>
      </c>
      <c r="B137" s="146" t="s">
        <v>3894</v>
      </c>
      <c r="C137" s="345">
        <v>126</v>
      </c>
      <c r="D137" s="149">
        <v>16660</v>
      </c>
      <c r="E137" s="149">
        <v>19565</v>
      </c>
      <c r="F137" s="148">
        <f t="shared" si="1"/>
        <v>117.43697478991596</v>
      </c>
    </row>
    <row r="138" spans="1:6" s="8" customFormat="1">
      <c r="A138" s="145">
        <v>663</v>
      </c>
      <c r="B138" s="151" t="s">
        <v>426</v>
      </c>
      <c r="C138" s="345">
        <v>127</v>
      </c>
      <c r="D138" s="147">
        <f>SUM(D139:D140)</f>
        <v>29162</v>
      </c>
      <c r="E138" s="147">
        <f>SUM(E139:E140)</f>
        <v>12600</v>
      </c>
      <c r="F138" s="150">
        <f t="shared" si="1"/>
        <v>43.206913106096977</v>
      </c>
    </row>
    <row r="139" spans="1:6" s="8" customFormat="1">
      <c r="A139" s="145">
        <v>6631</v>
      </c>
      <c r="B139" s="146" t="s">
        <v>1502</v>
      </c>
      <c r="C139" s="345">
        <v>128</v>
      </c>
      <c r="D139" s="149">
        <v>21342</v>
      </c>
      <c r="E139" s="149">
        <v>8168</v>
      </c>
      <c r="F139" s="148">
        <f t="shared" si="1"/>
        <v>38.271952019492083</v>
      </c>
    </row>
    <row r="140" spans="1:6" s="8" customFormat="1">
      <c r="A140" s="145">
        <v>6632</v>
      </c>
      <c r="B140" s="151" t="s">
        <v>1503</v>
      </c>
      <c r="C140" s="345">
        <v>129</v>
      </c>
      <c r="D140" s="149">
        <v>7820</v>
      </c>
      <c r="E140" s="149">
        <v>4432</v>
      </c>
      <c r="F140" s="148">
        <f t="shared" si="1"/>
        <v>56.67519181585677</v>
      </c>
    </row>
    <row r="141" spans="1:6" s="8" customFormat="1">
      <c r="A141" s="145">
        <v>67</v>
      </c>
      <c r="B141" s="151" t="s">
        <v>427</v>
      </c>
      <c r="C141" s="345">
        <v>130</v>
      </c>
      <c r="D141" s="147">
        <f>D142+D146</f>
        <v>702313</v>
      </c>
      <c r="E141" s="147">
        <f>E142+E146</f>
        <v>524828</v>
      </c>
      <c r="F141" s="150">
        <f t="shared" si="1"/>
        <v>74.728504242410438</v>
      </c>
    </row>
    <row r="142" spans="1:6" s="8" customFormat="1" ht="24">
      <c r="A142" s="145">
        <v>671</v>
      </c>
      <c r="B142" s="154" t="s">
        <v>1672</v>
      </c>
      <c r="C142" s="345">
        <v>131</v>
      </c>
      <c r="D142" s="147">
        <f>SUM(D143:D145)</f>
        <v>702313</v>
      </c>
      <c r="E142" s="147">
        <f>SUM(E143:E145)</f>
        <v>524828</v>
      </c>
      <c r="F142" s="150">
        <f t="shared" ref="F142:F205" si="2">IF(D142&lt;&gt;0,IF(E142/D142&gt;=100,"&gt;&gt;100",E142/D142*100),"-")</f>
        <v>74.728504242410438</v>
      </c>
    </row>
    <row r="143" spans="1:6" s="8" customFormat="1">
      <c r="A143" s="145">
        <v>6711</v>
      </c>
      <c r="B143" s="146" t="s">
        <v>3582</v>
      </c>
      <c r="C143" s="345">
        <v>132</v>
      </c>
      <c r="D143" s="149">
        <v>702313</v>
      </c>
      <c r="E143" s="149">
        <v>524828</v>
      </c>
      <c r="F143" s="148">
        <f t="shared" si="2"/>
        <v>74.728504242410438</v>
      </c>
    </row>
    <row r="144" spans="1:6" s="8" customFormat="1">
      <c r="A144" s="145">
        <v>6712</v>
      </c>
      <c r="B144" s="151" t="s">
        <v>2276</v>
      </c>
      <c r="C144" s="345">
        <v>133</v>
      </c>
      <c r="D144" s="149"/>
      <c r="E144" s="149"/>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6654039</v>
      </c>
      <c r="E159" s="147">
        <f>E160+E171+E204+E223+E232+E257+E268</f>
        <v>6899767</v>
      </c>
      <c r="F159" s="150">
        <f t="shared" si="2"/>
        <v>103.6929149348238</v>
      </c>
    </row>
    <row r="160" spans="1:6" s="8" customFormat="1">
      <c r="A160" s="145">
        <v>31</v>
      </c>
      <c r="B160" s="146" t="s">
        <v>431</v>
      </c>
      <c r="C160" s="345">
        <v>149</v>
      </c>
      <c r="D160" s="147">
        <f>D161+D166+D167</f>
        <v>5582545</v>
      </c>
      <c r="E160" s="147">
        <f>E161+E166+E167</f>
        <v>5840455</v>
      </c>
      <c r="F160" s="150">
        <f t="shared" si="2"/>
        <v>104.61993588945543</v>
      </c>
    </row>
    <row r="161" spans="1:6" s="8" customFormat="1">
      <c r="A161" s="145">
        <v>311</v>
      </c>
      <c r="B161" s="146" t="s">
        <v>432</v>
      </c>
      <c r="C161" s="345">
        <v>150</v>
      </c>
      <c r="D161" s="147">
        <f>SUM(D162:D165)</f>
        <v>4622756</v>
      </c>
      <c r="E161" s="147">
        <f>SUM(E162:E165)</f>
        <v>4823399</v>
      </c>
      <c r="F161" s="150">
        <f t="shared" si="2"/>
        <v>104.34033290963227</v>
      </c>
    </row>
    <row r="162" spans="1:6" s="8" customFormat="1">
      <c r="A162" s="145">
        <v>3111</v>
      </c>
      <c r="B162" s="146" t="s">
        <v>385</v>
      </c>
      <c r="C162" s="345">
        <v>151</v>
      </c>
      <c r="D162" s="149">
        <v>4622756</v>
      </c>
      <c r="E162" s="149">
        <v>4823399</v>
      </c>
      <c r="F162" s="148">
        <f t="shared" si="2"/>
        <v>104.34033290963227</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197082</v>
      </c>
      <c r="E166" s="149">
        <v>221237</v>
      </c>
      <c r="F166" s="148">
        <f t="shared" si="2"/>
        <v>112.25631970448848</v>
      </c>
    </row>
    <row r="167" spans="1:6" s="8" customFormat="1">
      <c r="A167" s="145">
        <v>313</v>
      </c>
      <c r="B167" s="146" t="s">
        <v>2853</v>
      </c>
      <c r="C167" s="345">
        <v>156</v>
      </c>
      <c r="D167" s="147">
        <f>SUM(D168:D170)</f>
        <v>762707</v>
      </c>
      <c r="E167" s="147">
        <f>SUM(E168:E170)</f>
        <v>795819</v>
      </c>
      <c r="F167" s="150">
        <f t="shared" si="2"/>
        <v>104.34137879946034</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687323</v>
      </c>
      <c r="E169" s="149">
        <v>715268</v>
      </c>
      <c r="F169" s="148">
        <f t="shared" si="2"/>
        <v>104.06577402473074</v>
      </c>
    </row>
    <row r="170" spans="1:6" s="8" customFormat="1">
      <c r="A170" s="145">
        <v>3133</v>
      </c>
      <c r="B170" s="146" t="s">
        <v>264</v>
      </c>
      <c r="C170" s="345">
        <v>159</v>
      </c>
      <c r="D170" s="149">
        <v>75384</v>
      </c>
      <c r="E170" s="149">
        <v>80551</v>
      </c>
      <c r="F170" s="148">
        <f t="shared" si="2"/>
        <v>106.85423962644593</v>
      </c>
    </row>
    <row r="171" spans="1:6" s="8" customFormat="1">
      <c r="A171" s="145">
        <v>32</v>
      </c>
      <c r="B171" s="146" t="s">
        <v>433</v>
      </c>
      <c r="C171" s="345">
        <v>160</v>
      </c>
      <c r="D171" s="147">
        <f>D172+D177+D185+D195+D196</f>
        <v>1062322</v>
      </c>
      <c r="E171" s="147">
        <f>E172+E177+E185+E195+E196</f>
        <v>1052428</v>
      </c>
      <c r="F171" s="150">
        <f t="shared" si="2"/>
        <v>99.068643970472223</v>
      </c>
    </row>
    <row r="172" spans="1:6" s="8" customFormat="1">
      <c r="A172" s="145">
        <v>321</v>
      </c>
      <c r="B172" s="146" t="s">
        <v>3359</v>
      </c>
      <c r="C172" s="345">
        <v>161</v>
      </c>
      <c r="D172" s="147">
        <f>SUM(D173:D176)</f>
        <v>276344</v>
      </c>
      <c r="E172" s="147">
        <f>SUM(E173:E176)</f>
        <v>353775</v>
      </c>
      <c r="F172" s="150">
        <f t="shared" si="2"/>
        <v>128.01978693222941</v>
      </c>
    </row>
    <row r="173" spans="1:6" s="8" customFormat="1">
      <c r="A173" s="145">
        <v>3211</v>
      </c>
      <c r="B173" s="146" t="s">
        <v>3243</v>
      </c>
      <c r="C173" s="345">
        <v>162</v>
      </c>
      <c r="D173" s="149">
        <v>31655</v>
      </c>
      <c r="E173" s="149">
        <v>39591</v>
      </c>
      <c r="F173" s="148">
        <f t="shared" si="2"/>
        <v>125.07028905386196</v>
      </c>
    </row>
    <row r="174" spans="1:6" s="8" customFormat="1">
      <c r="A174" s="145">
        <v>3212</v>
      </c>
      <c r="B174" s="146" t="s">
        <v>108</v>
      </c>
      <c r="C174" s="345">
        <v>163</v>
      </c>
      <c r="D174" s="149">
        <v>240322</v>
      </c>
      <c r="E174" s="149">
        <v>310736</v>
      </c>
      <c r="F174" s="148">
        <f t="shared" si="2"/>
        <v>129.29985602649779</v>
      </c>
    </row>
    <row r="175" spans="1:6" s="8" customFormat="1">
      <c r="A175" s="145">
        <v>3213</v>
      </c>
      <c r="B175" s="146" t="s">
        <v>2999</v>
      </c>
      <c r="C175" s="345">
        <v>164</v>
      </c>
      <c r="D175" s="149">
        <v>3549</v>
      </c>
      <c r="E175" s="149">
        <v>3306</v>
      </c>
      <c r="F175" s="148">
        <f t="shared" si="2"/>
        <v>93.15300084530854</v>
      </c>
    </row>
    <row r="176" spans="1:6" s="8" customFormat="1">
      <c r="A176" s="145">
        <v>3214</v>
      </c>
      <c r="B176" s="146" t="s">
        <v>2998</v>
      </c>
      <c r="C176" s="345">
        <v>165</v>
      </c>
      <c r="D176" s="149">
        <v>818</v>
      </c>
      <c r="E176" s="149">
        <v>142</v>
      </c>
      <c r="F176" s="148">
        <f t="shared" si="2"/>
        <v>17.359413202933986</v>
      </c>
    </row>
    <row r="177" spans="1:6" s="8" customFormat="1">
      <c r="A177" s="145">
        <v>322</v>
      </c>
      <c r="B177" s="146" t="s">
        <v>3360</v>
      </c>
      <c r="C177" s="345">
        <v>166</v>
      </c>
      <c r="D177" s="147">
        <f>SUM(D178:D184)</f>
        <v>637954</v>
      </c>
      <c r="E177" s="147">
        <f>SUM(E178:E184)</f>
        <v>508312</v>
      </c>
      <c r="F177" s="150">
        <f t="shared" si="2"/>
        <v>79.67847211554438</v>
      </c>
    </row>
    <row r="178" spans="1:6" s="8" customFormat="1">
      <c r="A178" s="145">
        <v>3221</v>
      </c>
      <c r="B178" s="146" t="s">
        <v>3000</v>
      </c>
      <c r="C178" s="345">
        <v>167</v>
      </c>
      <c r="D178" s="149">
        <v>239427</v>
      </c>
      <c r="E178" s="149">
        <v>46553</v>
      </c>
      <c r="F178" s="148">
        <f t="shared" si="2"/>
        <v>19.443504700806507</v>
      </c>
    </row>
    <row r="179" spans="1:6" s="8" customFormat="1">
      <c r="A179" s="145">
        <v>3222</v>
      </c>
      <c r="B179" s="146" t="s">
        <v>3001</v>
      </c>
      <c r="C179" s="345">
        <v>168</v>
      </c>
      <c r="D179" s="149">
        <v>161350</v>
      </c>
      <c r="E179" s="149">
        <v>222396</v>
      </c>
      <c r="F179" s="148">
        <f t="shared" si="2"/>
        <v>137.83452122714596</v>
      </c>
    </row>
    <row r="180" spans="1:6" s="8" customFormat="1">
      <c r="A180" s="145">
        <v>3223</v>
      </c>
      <c r="B180" s="146" t="s">
        <v>3002</v>
      </c>
      <c r="C180" s="345">
        <v>169</v>
      </c>
      <c r="D180" s="149">
        <v>146285</v>
      </c>
      <c r="E180" s="149">
        <v>150971</v>
      </c>
      <c r="F180" s="148">
        <f t="shared" si="2"/>
        <v>103.20333595378884</v>
      </c>
    </row>
    <row r="181" spans="1:6" s="8" customFormat="1">
      <c r="A181" s="145">
        <v>3224</v>
      </c>
      <c r="B181" s="146" t="s">
        <v>2236</v>
      </c>
      <c r="C181" s="345">
        <v>170</v>
      </c>
      <c r="D181" s="149">
        <v>11802</v>
      </c>
      <c r="E181" s="149">
        <v>7424</v>
      </c>
      <c r="F181" s="148">
        <f t="shared" si="2"/>
        <v>62.904592441958997</v>
      </c>
    </row>
    <row r="182" spans="1:6" s="8" customFormat="1">
      <c r="A182" s="145">
        <v>3225</v>
      </c>
      <c r="B182" s="146" t="s">
        <v>504</v>
      </c>
      <c r="C182" s="345">
        <v>171</v>
      </c>
      <c r="D182" s="149">
        <v>78792</v>
      </c>
      <c r="E182" s="149">
        <v>77312</v>
      </c>
      <c r="F182" s="148">
        <f t="shared" si="2"/>
        <v>98.12163671438725</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298</v>
      </c>
      <c r="E184" s="149">
        <v>3656</v>
      </c>
      <c r="F184" s="148">
        <f t="shared" si="2"/>
        <v>1226.8456375838928</v>
      </c>
    </row>
    <row r="185" spans="1:6" s="8" customFormat="1">
      <c r="A185" s="145">
        <v>323</v>
      </c>
      <c r="B185" s="146" t="s">
        <v>2312</v>
      </c>
      <c r="C185" s="345">
        <v>174</v>
      </c>
      <c r="D185" s="147">
        <f>SUM(D186:D194)</f>
        <v>109844</v>
      </c>
      <c r="E185" s="147">
        <f>SUM(E186:E194)</f>
        <v>122350</v>
      </c>
      <c r="F185" s="150">
        <f t="shared" si="2"/>
        <v>111.38523724554823</v>
      </c>
    </row>
    <row r="186" spans="1:6" s="8" customFormat="1">
      <c r="A186" s="145">
        <v>3231</v>
      </c>
      <c r="B186" s="146" t="s">
        <v>855</v>
      </c>
      <c r="C186" s="345">
        <v>175</v>
      </c>
      <c r="D186" s="149">
        <v>23331</v>
      </c>
      <c r="E186" s="149">
        <v>23906</v>
      </c>
      <c r="F186" s="148">
        <f t="shared" si="2"/>
        <v>102.46453216750247</v>
      </c>
    </row>
    <row r="187" spans="1:6" s="8" customFormat="1">
      <c r="A187" s="145">
        <v>3232</v>
      </c>
      <c r="B187" s="146" t="s">
        <v>3870</v>
      </c>
      <c r="C187" s="345">
        <v>176</v>
      </c>
      <c r="D187" s="149">
        <v>3280</v>
      </c>
      <c r="E187" s="149">
        <v>11036</v>
      </c>
      <c r="F187" s="148">
        <f t="shared" si="2"/>
        <v>336.46341463414637</v>
      </c>
    </row>
    <row r="188" spans="1:6" s="8" customFormat="1">
      <c r="A188" s="145">
        <v>3233</v>
      </c>
      <c r="B188" s="146" t="s">
        <v>3871</v>
      </c>
      <c r="C188" s="345">
        <v>177</v>
      </c>
      <c r="D188" s="149"/>
      <c r="E188" s="149">
        <v>2746</v>
      </c>
      <c r="F188" s="148" t="str">
        <f t="shared" si="2"/>
        <v>-</v>
      </c>
    </row>
    <row r="189" spans="1:6" s="8" customFormat="1">
      <c r="A189" s="145">
        <v>3234</v>
      </c>
      <c r="B189" s="146" t="s">
        <v>3872</v>
      </c>
      <c r="C189" s="345">
        <v>178</v>
      </c>
      <c r="D189" s="149">
        <v>37768</v>
      </c>
      <c r="E189" s="149">
        <v>32295</v>
      </c>
      <c r="F189" s="148">
        <f t="shared" si="2"/>
        <v>85.508896420249954</v>
      </c>
    </row>
    <row r="190" spans="1:6" s="8" customFormat="1">
      <c r="A190" s="145">
        <v>3235</v>
      </c>
      <c r="B190" s="146" t="s">
        <v>3873</v>
      </c>
      <c r="C190" s="345">
        <v>179</v>
      </c>
      <c r="D190" s="149"/>
      <c r="E190" s="149"/>
      <c r="F190" s="148" t="str">
        <f t="shared" si="2"/>
        <v>-</v>
      </c>
    </row>
    <row r="191" spans="1:6" s="8" customFormat="1">
      <c r="A191" s="145">
        <v>3236</v>
      </c>
      <c r="B191" s="146" t="s">
        <v>3874</v>
      </c>
      <c r="C191" s="345">
        <v>180</v>
      </c>
      <c r="D191" s="149">
        <v>22207</v>
      </c>
      <c r="E191" s="149">
        <v>13280</v>
      </c>
      <c r="F191" s="148">
        <f t="shared" si="2"/>
        <v>59.800963660107179</v>
      </c>
    </row>
    <row r="192" spans="1:6" s="8" customFormat="1">
      <c r="A192" s="145">
        <v>3237</v>
      </c>
      <c r="B192" s="146" t="s">
        <v>3875</v>
      </c>
      <c r="C192" s="345">
        <v>181</v>
      </c>
      <c r="D192" s="149">
        <v>5775</v>
      </c>
      <c r="E192" s="149">
        <v>3694</v>
      </c>
      <c r="F192" s="148">
        <f t="shared" si="2"/>
        <v>63.965367965367967</v>
      </c>
    </row>
    <row r="193" spans="1:6" s="8" customFormat="1">
      <c r="A193" s="145">
        <v>3238</v>
      </c>
      <c r="B193" s="146" t="s">
        <v>702</v>
      </c>
      <c r="C193" s="345">
        <v>182</v>
      </c>
      <c r="D193" s="149">
        <v>12950</v>
      </c>
      <c r="E193" s="149">
        <v>31152</v>
      </c>
      <c r="F193" s="148">
        <f t="shared" si="2"/>
        <v>240.55598455598454</v>
      </c>
    </row>
    <row r="194" spans="1:6" s="8" customFormat="1">
      <c r="A194" s="145">
        <v>3239</v>
      </c>
      <c r="B194" s="146" t="s">
        <v>703</v>
      </c>
      <c r="C194" s="345">
        <v>183</v>
      </c>
      <c r="D194" s="149">
        <v>4533</v>
      </c>
      <c r="E194" s="149">
        <v>4241</v>
      </c>
      <c r="F194" s="148">
        <f t="shared" si="2"/>
        <v>93.558349878667542</v>
      </c>
    </row>
    <row r="195" spans="1:6" s="8" customFormat="1">
      <c r="A195" s="145">
        <v>324</v>
      </c>
      <c r="B195" s="146" t="s">
        <v>3584</v>
      </c>
      <c r="C195" s="345">
        <v>184</v>
      </c>
      <c r="D195" s="149">
        <v>578</v>
      </c>
      <c r="E195" s="149">
        <v>18828</v>
      </c>
      <c r="F195" s="148">
        <f t="shared" si="2"/>
        <v>3257.4394463667822</v>
      </c>
    </row>
    <row r="196" spans="1:6" s="8" customFormat="1">
      <c r="A196" s="145">
        <v>329</v>
      </c>
      <c r="B196" s="146" t="s">
        <v>434</v>
      </c>
      <c r="C196" s="345">
        <v>185</v>
      </c>
      <c r="D196" s="147">
        <f>SUM(D197:D203)</f>
        <v>37602</v>
      </c>
      <c r="E196" s="147">
        <f>SUM(E197:E203)</f>
        <v>49163</v>
      </c>
      <c r="F196" s="150">
        <f t="shared" si="2"/>
        <v>130.74570501569065</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5152</v>
      </c>
      <c r="E198" s="149">
        <v>1950</v>
      </c>
      <c r="F198" s="148">
        <f t="shared" si="2"/>
        <v>37.849378881987576</v>
      </c>
    </row>
    <row r="199" spans="1:6" s="8" customFormat="1">
      <c r="A199" s="145">
        <v>3293</v>
      </c>
      <c r="B199" s="146" t="s">
        <v>1967</v>
      </c>
      <c r="C199" s="345">
        <v>188</v>
      </c>
      <c r="D199" s="149">
        <v>3653</v>
      </c>
      <c r="E199" s="149">
        <v>4702</v>
      </c>
      <c r="F199" s="148">
        <f t="shared" si="2"/>
        <v>128.71612373391733</v>
      </c>
    </row>
    <row r="200" spans="1:6" s="8" customFormat="1">
      <c r="A200" s="145">
        <v>3294</v>
      </c>
      <c r="B200" s="146" t="s">
        <v>2313</v>
      </c>
      <c r="C200" s="345">
        <v>189</v>
      </c>
      <c r="D200" s="149">
        <v>1000</v>
      </c>
      <c r="E200" s="149">
        <v>1200</v>
      </c>
      <c r="F200" s="148">
        <f t="shared" si="2"/>
        <v>120</v>
      </c>
    </row>
    <row r="201" spans="1:6" s="8" customFormat="1">
      <c r="A201" s="145">
        <v>3295</v>
      </c>
      <c r="B201" s="146" t="s">
        <v>3585</v>
      </c>
      <c r="C201" s="345">
        <v>190</v>
      </c>
      <c r="D201" s="149">
        <v>23587</v>
      </c>
      <c r="E201" s="149">
        <v>24767</v>
      </c>
      <c r="F201" s="148">
        <f t="shared" si="2"/>
        <v>105.00275575528892</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4210</v>
      </c>
      <c r="E203" s="149">
        <v>16544</v>
      </c>
      <c r="F203" s="148">
        <f t="shared" si="2"/>
        <v>392.96912114014253</v>
      </c>
    </row>
    <row r="204" spans="1:6" s="8" customFormat="1">
      <c r="A204" s="145">
        <v>34</v>
      </c>
      <c r="B204" s="151" t="s">
        <v>435</v>
      </c>
      <c r="C204" s="345">
        <v>193</v>
      </c>
      <c r="D204" s="147">
        <f>D205+D210+D218</f>
        <v>297</v>
      </c>
      <c r="E204" s="147">
        <f>E205+E210+E218</f>
        <v>268</v>
      </c>
      <c r="F204" s="150">
        <f t="shared" si="2"/>
        <v>90.235690235690242</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297</v>
      </c>
      <c r="E218" s="147">
        <f>SUM(E219:E222)</f>
        <v>268</v>
      </c>
      <c r="F218" s="150">
        <f t="shared" si="3"/>
        <v>90.235690235690242</v>
      </c>
    </row>
    <row r="219" spans="1:6" s="8" customFormat="1">
      <c r="A219" s="145">
        <v>3431</v>
      </c>
      <c r="B219" s="151" t="s">
        <v>3587</v>
      </c>
      <c r="C219" s="345">
        <v>208</v>
      </c>
      <c r="D219" s="149">
        <v>12</v>
      </c>
      <c r="E219" s="149"/>
      <c r="F219" s="148">
        <f t="shared" si="3"/>
        <v>0</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285</v>
      </c>
      <c r="E221" s="149">
        <v>268</v>
      </c>
      <c r="F221" s="148">
        <f t="shared" si="3"/>
        <v>94.035087719298247</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8875</v>
      </c>
      <c r="E257" s="147">
        <f>E258+E264</f>
        <v>6616</v>
      </c>
      <c r="F257" s="150">
        <f t="shared" si="3"/>
        <v>74.546478873239437</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8875</v>
      </c>
      <c r="E264" s="147">
        <f>SUM(E265:E267)</f>
        <v>6616</v>
      </c>
      <c r="F264" s="150">
        <f t="shared" si="3"/>
        <v>74.546478873239437</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v>8875</v>
      </c>
      <c r="E266" s="149">
        <v>6616</v>
      </c>
      <c r="F266" s="148">
        <f t="shared" si="3"/>
        <v>74.546478873239437</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6654039</v>
      </c>
      <c r="E292" s="147">
        <f>E159-E290+E291</f>
        <v>6899767</v>
      </c>
      <c r="F292" s="150">
        <f t="shared" si="4"/>
        <v>103.6929149348238</v>
      </c>
    </row>
    <row r="293" spans="1:6" s="8" customFormat="1">
      <c r="A293" s="145" t="s">
        <v>1215</v>
      </c>
      <c r="B293" s="146" t="s">
        <v>3441</v>
      </c>
      <c r="C293" s="345">
        <v>282</v>
      </c>
      <c r="D293" s="147">
        <f>IF(D12&gt;=D292,D12-D292,0)</f>
        <v>79441</v>
      </c>
      <c r="E293" s="147">
        <f>IF(E12&gt;=E292,E12-E292,0)</f>
        <v>11860</v>
      </c>
      <c r="F293" s="150">
        <f t="shared" si="4"/>
        <v>14.929318613814024</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c r="E295" s="149"/>
      <c r="F295" s="148" t="str">
        <f t="shared" si="4"/>
        <v>-</v>
      </c>
    </row>
    <row r="296" spans="1:6" s="8" customFormat="1">
      <c r="A296" s="145">
        <v>92221</v>
      </c>
      <c r="B296" s="146" t="s">
        <v>4282</v>
      </c>
      <c r="C296" s="345">
        <v>285</v>
      </c>
      <c r="D296" s="149">
        <v>97066</v>
      </c>
      <c r="E296" s="149">
        <v>72708</v>
      </c>
      <c r="F296" s="148">
        <f t="shared" si="4"/>
        <v>74.905734242680239</v>
      </c>
    </row>
    <row r="297" spans="1:6" s="8" customFormat="1">
      <c r="A297" s="145">
        <v>96</v>
      </c>
      <c r="B297" s="146" t="s">
        <v>4284</v>
      </c>
      <c r="C297" s="345">
        <v>286</v>
      </c>
      <c r="D297" s="149">
        <v>21098</v>
      </c>
      <c r="E297" s="149">
        <v>9953</v>
      </c>
      <c r="F297" s="148">
        <f t="shared" si="4"/>
        <v>47.175087686036591</v>
      </c>
    </row>
    <row r="298" spans="1:6" s="8" customFormat="1">
      <c r="A298" s="145">
        <v>9661</v>
      </c>
      <c r="B298" s="146" t="s">
        <v>2651</v>
      </c>
      <c r="C298" s="345">
        <v>287</v>
      </c>
      <c r="D298" s="149">
        <v>8350</v>
      </c>
      <c r="E298" s="149">
        <v>8765</v>
      </c>
      <c r="F298" s="148">
        <f t="shared" si="4"/>
        <v>104.97005988023953</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34955</v>
      </c>
      <c r="E353" s="147">
        <f>E354+E366+E399+E403+E405</f>
        <v>58004</v>
      </c>
      <c r="F353" s="150">
        <f t="shared" si="5"/>
        <v>165.9390645115148</v>
      </c>
    </row>
    <row r="354" spans="1:6" s="8" customFormat="1">
      <c r="A354" s="145">
        <v>41</v>
      </c>
      <c r="B354" s="146" t="s">
        <v>3020</v>
      </c>
      <c r="C354" s="345">
        <v>342</v>
      </c>
      <c r="D354" s="147">
        <f>D355+D359</f>
        <v>0</v>
      </c>
      <c r="E354" s="147">
        <f>E355+E359</f>
        <v>2682</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2682</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v>2682</v>
      </c>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34955</v>
      </c>
      <c r="E366" s="147">
        <f>E367+E372+E381+E386+E391+E394</f>
        <v>52459</v>
      </c>
      <c r="F366" s="150">
        <f t="shared" si="6"/>
        <v>150.07581175797452</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31229</v>
      </c>
      <c r="E372" s="147">
        <f>SUM(E373:E380)</f>
        <v>45870</v>
      </c>
      <c r="F372" s="150">
        <f t="shared" si="6"/>
        <v>146.88270517787953</v>
      </c>
    </row>
    <row r="373" spans="1:6" s="8" customFormat="1">
      <c r="A373" s="145">
        <v>4221</v>
      </c>
      <c r="B373" s="146" t="s">
        <v>3941</v>
      </c>
      <c r="C373" s="345">
        <v>361</v>
      </c>
      <c r="D373" s="149">
        <v>9455</v>
      </c>
      <c r="E373" s="149">
        <v>41888</v>
      </c>
      <c r="F373" s="148">
        <f t="shared" si="6"/>
        <v>443.0248545742993</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v>4061</v>
      </c>
      <c r="E375" s="149">
        <v>3982</v>
      </c>
      <c r="F375" s="148">
        <f t="shared" si="6"/>
        <v>98.054666338340311</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17713</v>
      </c>
      <c r="E379" s="149"/>
      <c r="F379" s="148">
        <f t="shared" si="6"/>
        <v>0</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3726</v>
      </c>
      <c r="E386" s="147">
        <f>SUM(E387:E390)</f>
        <v>6589</v>
      </c>
      <c r="F386" s="150">
        <f t="shared" si="6"/>
        <v>176.8384326355341</v>
      </c>
    </row>
    <row r="387" spans="1:6" s="8" customFormat="1">
      <c r="A387" s="145">
        <v>4241</v>
      </c>
      <c r="B387" s="146" t="s">
        <v>2886</v>
      </c>
      <c r="C387" s="345">
        <v>375</v>
      </c>
      <c r="D387" s="149">
        <v>3726</v>
      </c>
      <c r="E387" s="149">
        <v>6589</v>
      </c>
      <c r="F387" s="148">
        <f t="shared" si="6"/>
        <v>176.8384326355341</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2863</v>
      </c>
      <c r="F399" s="150" t="str">
        <f t="shared" si="6"/>
        <v>-</v>
      </c>
    </row>
    <row r="400" spans="1:6" s="8" customFormat="1">
      <c r="A400" s="145">
        <v>431</v>
      </c>
      <c r="B400" s="146" t="s">
        <v>1987</v>
      </c>
      <c r="C400" s="345">
        <v>388</v>
      </c>
      <c r="D400" s="147">
        <f>SUM(D401:D402)</f>
        <v>0</v>
      </c>
      <c r="E400" s="147">
        <f>SUM(E401:E402)</f>
        <v>2863</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v>2863</v>
      </c>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34955</v>
      </c>
      <c r="E411" s="147">
        <f>IF(E353&gt;=E301, E353-E301, 0)</f>
        <v>58004</v>
      </c>
      <c r="F411" s="150">
        <f t="shared" si="6"/>
        <v>165.9390645115148</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v>20128</v>
      </c>
      <c r="E413" s="149"/>
      <c r="F413" s="148">
        <f t="shared" si="6"/>
        <v>0</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6733480</v>
      </c>
      <c r="E415" s="147">
        <f>E12+E301</f>
        <v>6911627</v>
      </c>
      <c r="F415" s="150">
        <f t="shared" si="6"/>
        <v>102.64568989586364</v>
      </c>
    </row>
    <row r="416" spans="1:6" s="8" customFormat="1">
      <c r="A416" s="145" t="s">
        <v>1215</v>
      </c>
      <c r="B416" s="146" t="s">
        <v>1993</v>
      </c>
      <c r="C416" s="345">
        <v>404</v>
      </c>
      <c r="D416" s="147">
        <f>D292+D353</f>
        <v>6688994</v>
      </c>
      <c r="E416" s="147">
        <f>E292+E353</f>
        <v>6957771</v>
      </c>
      <c r="F416" s="150">
        <f t="shared" si="6"/>
        <v>104.01819765423619</v>
      </c>
    </row>
    <row r="417" spans="1:6" s="8" customFormat="1">
      <c r="A417" s="145" t="s">
        <v>1215</v>
      </c>
      <c r="B417" s="146" t="s">
        <v>1994</v>
      </c>
      <c r="C417" s="345">
        <v>405</v>
      </c>
      <c r="D417" s="147">
        <f>IF(D415&gt;=D416,D415-D416,0)</f>
        <v>44486</v>
      </c>
      <c r="E417" s="147">
        <f>IF(E415&gt;=E416,E415-E416,0)</f>
        <v>0</v>
      </c>
      <c r="F417" s="150">
        <f t="shared" si="6"/>
        <v>0</v>
      </c>
    </row>
    <row r="418" spans="1:6" s="8" customFormat="1">
      <c r="A418" s="145" t="s">
        <v>1215</v>
      </c>
      <c r="B418" s="146" t="s">
        <v>1995</v>
      </c>
      <c r="C418" s="345">
        <v>406</v>
      </c>
      <c r="D418" s="147">
        <f>IF(D416&gt;=D415,D416-D415,0)</f>
        <v>0</v>
      </c>
      <c r="E418" s="147">
        <f>IF(E416&gt;=E415,E416-E415,0)</f>
        <v>46144</v>
      </c>
      <c r="F418" s="150" t="str">
        <f t="shared" si="6"/>
        <v>-</v>
      </c>
    </row>
    <row r="419" spans="1:6" s="8" customFormat="1">
      <c r="A419" s="160" t="s">
        <v>1592</v>
      </c>
      <c r="B419" s="151" t="s">
        <v>1996</v>
      </c>
      <c r="C419" s="345">
        <v>407</v>
      </c>
      <c r="D419" s="147">
        <f>IF(D295-D296+D412-D413&gt;=0,D295-D296+D412-D413,0)</f>
        <v>0</v>
      </c>
      <c r="E419" s="147">
        <f>IF(E295-E296+E412-E413&gt;=0,E295-E296+E412-E413,0)</f>
        <v>0</v>
      </c>
      <c r="F419" s="150" t="str">
        <f t="shared" si="6"/>
        <v>-</v>
      </c>
    </row>
    <row r="420" spans="1:6" s="8" customFormat="1">
      <c r="A420" s="160" t="s">
        <v>1592</v>
      </c>
      <c r="B420" s="146" t="s">
        <v>1997</v>
      </c>
      <c r="C420" s="345">
        <v>408</v>
      </c>
      <c r="D420" s="147">
        <f>IF(D296-D295+D413-D412&gt;=0,D296-D295+D413-D412,0)</f>
        <v>117194</v>
      </c>
      <c r="E420" s="147">
        <f>IF(E296-E295+E413-E412&gt;=0,E296-E295+E413-E412,0)</f>
        <v>72708</v>
      </c>
      <c r="F420" s="150">
        <f t="shared" si="6"/>
        <v>62.040718808130116</v>
      </c>
    </row>
    <row r="421" spans="1:6" s="8" customFormat="1">
      <c r="A421" s="156" t="s">
        <v>1593</v>
      </c>
      <c r="B421" s="157" t="s">
        <v>1998</v>
      </c>
      <c r="C421" s="347">
        <v>409</v>
      </c>
      <c r="D421" s="161">
        <f>D297+D414</f>
        <v>21098</v>
      </c>
      <c r="E421" s="161">
        <f>E297+E414</f>
        <v>9953</v>
      </c>
      <c r="F421" s="162">
        <f t="shared" si="6"/>
        <v>47.175087686036591</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6733480</v>
      </c>
      <c r="E642" s="147">
        <f>E415+E423</f>
        <v>6911627</v>
      </c>
      <c r="F642" s="148">
        <f t="shared" si="10"/>
        <v>102.64568989586364</v>
      </c>
    </row>
    <row r="643" spans="1:6" s="8" customFormat="1">
      <c r="A643" s="145" t="s">
        <v>1215</v>
      </c>
      <c r="B643" s="146" t="s">
        <v>1246</v>
      </c>
      <c r="C643" s="345">
        <v>630</v>
      </c>
      <c r="D643" s="147">
        <f>D416+D531</f>
        <v>6688994</v>
      </c>
      <c r="E643" s="147">
        <f>E416+E531</f>
        <v>6957771</v>
      </c>
      <c r="F643" s="148">
        <f t="shared" si="10"/>
        <v>104.01819765423619</v>
      </c>
    </row>
    <row r="644" spans="1:6" s="8" customFormat="1">
      <c r="A644" s="145" t="s">
        <v>1215</v>
      </c>
      <c r="B644" s="146" t="s">
        <v>1247</v>
      </c>
      <c r="C644" s="345">
        <v>631</v>
      </c>
      <c r="D644" s="147">
        <f>IF(D642&gt;=D643,D642-D643,0)</f>
        <v>44486</v>
      </c>
      <c r="E644" s="147">
        <f>IF(E642&gt;=E643,E642-E643,0)</f>
        <v>0</v>
      </c>
      <c r="F644" s="148">
        <f t="shared" si="10"/>
        <v>0</v>
      </c>
    </row>
    <row r="645" spans="1:6" s="8" customFormat="1">
      <c r="A645" s="145" t="s">
        <v>1215</v>
      </c>
      <c r="B645" s="146" t="s">
        <v>1248</v>
      </c>
      <c r="C645" s="345">
        <v>632</v>
      </c>
      <c r="D645" s="147">
        <f>IF(D643&gt;=D642,D643-D642,0)</f>
        <v>0</v>
      </c>
      <c r="E645" s="147">
        <f>IF(E643&gt;=E642,E643-E642,0)</f>
        <v>46144</v>
      </c>
      <c r="F645" s="148" t="str">
        <f t="shared" si="10"/>
        <v>-</v>
      </c>
    </row>
    <row r="646" spans="1:6" s="8" customFormat="1">
      <c r="A646" s="160" t="s">
        <v>2741</v>
      </c>
      <c r="B646" s="146" t="s">
        <v>1249</v>
      </c>
      <c r="C646" s="345">
        <v>633</v>
      </c>
      <c r="D646" s="147">
        <f>IF(D419-D420+D640-D641&gt;=0,D419-D420+D640-D641,0)</f>
        <v>0</v>
      </c>
      <c r="E646" s="147">
        <f>IF(E419-E420+E640-E641&gt;=0,E419-E420+E640-E641,0)</f>
        <v>0</v>
      </c>
      <c r="F646" s="148" t="str">
        <f t="shared" si="10"/>
        <v>-</v>
      </c>
    </row>
    <row r="647" spans="1:6" s="8" customFormat="1">
      <c r="A647" s="160" t="s">
        <v>2742</v>
      </c>
      <c r="B647" s="146" t="s">
        <v>1250</v>
      </c>
      <c r="C647" s="345">
        <v>634</v>
      </c>
      <c r="D647" s="147">
        <f>IF(D420-D419+D641-D640&gt;=0,D420-D419+D641-D640,0)</f>
        <v>117194</v>
      </c>
      <c r="E647" s="147">
        <f>IF(E420-E419+E641-E640&gt;=0,E420-E419+E641-E640,0)</f>
        <v>72708</v>
      </c>
      <c r="F647" s="148">
        <f t="shared" si="10"/>
        <v>62.040718808130116</v>
      </c>
    </row>
    <row r="648" spans="1:6" s="8" customFormat="1">
      <c r="A648" s="145" t="s">
        <v>1215</v>
      </c>
      <c r="B648" s="146" t="s">
        <v>1251</v>
      </c>
      <c r="C648" s="345">
        <v>635</v>
      </c>
      <c r="D648" s="147">
        <f>IF(D644+D646-D645-D647&gt;=0,D644+D646-D645-D647,0)</f>
        <v>0</v>
      </c>
      <c r="E648" s="147">
        <f>IF(E644+E646-E645-E647&gt;=0,E644+E646-E645-E647,0)</f>
        <v>0</v>
      </c>
      <c r="F648" s="148" t="str">
        <f t="shared" si="10"/>
        <v>-</v>
      </c>
    </row>
    <row r="649" spans="1:6" s="8" customFormat="1">
      <c r="A649" s="145" t="s">
        <v>1215</v>
      </c>
      <c r="B649" s="146" t="s">
        <v>176</v>
      </c>
      <c r="C649" s="345">
        <v>636</v>
      </c>
      <c r="D649" s="147">
        <f>IF(D645+D647-D644-D646&gt;=0,D645+D647-D644-D646,0)</f>
        <v>72708</v>
      </c>
      <c r="E649" s="147">
        <f>IF(E645+E647-E644-E646&gt;=0,E645+E647-E644-E646,0)</f>
        <v>118852</v>
      </c>
      <c r="F649" s="148">
        <f t="shared" si="10"/>
        <v>163.46481817681686</v>
      </c>
    </row>
    <row r="650" spans="1:6" s="8" customFormat="1" ht="24">
      <c r="A650" s="156" t="s">
        <v>3810</v>
      </c>
      <c r="B650" s="157" t="s">
        <v>177</v>
      </c>
      <c r="C650" s="347">
        <v>637</v>
      </c>
      <c r="D650" s="158">
        <v>484987</v>
      </c>
      <c r="E650" s="158">
        <v>485202</v>
      </c>
      <c r="F650" s="159">
        <f t="shared" si="10"/>
        <v>100.04433108516311</v>
      </c>
    </row>
    <row r="651" spans="1:6" s="8" customFormat="1" ht="15" customHeight="1">
      <c r="A651" s="412" t="s">
        <v>178</v>
      </c>
      <c r="B651" s="413"/>
      <c r="C651" s="348"/>
      <c r="D651" s="143"/>
      <c r="E651" s="143"/>
      <c r="F651" s="144"/>
    </row>
    <row r="652" spans="1:6" s="8" customFormat="1">
      <c r="A652" s="145">
        <v>11</v>
      </c>
      <c r="B652" s="146" t="s">
        <v>1207</v>
      </c>
      <c r="C652" s="345">
        <v>638</v>
      </c>
      <c r="D652" s="149"/>
      <c r="E652" s="149"/>
      <c r="F652" s="148" t="str">
        <f t="shared" ref="F652:F677" si="11">IF(D652&lt;&gt;0,IF(E652/D652&gt;=100,"&gt;&gt;100",E652/D652*100),"-")</f>
        <v>-</v>
      </c>
    </row>
    <row r="653" spans="1:6" s="8" customFormat="1">
      <c r="A653" s="145" t="s">
        <v>1208</v>
      </c>
      <c r="B653" s="146" t="s">
        <v>2750</v>
      </c>
      <c r="C653" s="345">
        <v>639</v>
      </c>
      <c r="D653" s="149">
        <v>25251</v>
      </c>
      <c r="E653" s="149">
        <v>38067</v>
      </c>
      <c r="F653" s="148">
        <f t="shared" si="11"/>
        <v>150.75442556730428</v>
      </c>
    </row>
    <row r="654" spans="1:6" s="8" customFormat="1">
      <c r="A654" s="145" t="s">
        <v>1209</v>
      </c>
      <c r="B654" s="146" t="s">
        <v>3586</v>
      </c>
      <c r="C654" s="345">
        <v>640</v>
      </c>
      <c r="D654" s="149">
        <v>25251</v>
      </c>
      <c r="E654" s="149">
        <v>38067</v>
      </c>
      <c r="F654" s="148">
        <f t="shared" si="11"/>
        <v>150.75442556730428</v>
      </c>
    </row>
    <row r="655" spans="1:6" s="8" customFormat="1">
      <c r="A655" s="145">
        <v>11</v>
      </c>
      <c r="B655" s="146" t="s">
        <v>181</v>
      </c>
      <c r="C655" s="345">
        <v>641</v>
      </c>
      <c r="D655" s="147">
        <f>+D652+D653-D654</f>
        <v>0</v>
      </c>
      <c r="E655" s="147">
        <f>+E652+E653-E654</f>
        <v>0</v>
      </c>
      <c r="F655" s="150" t="str">
        <f t="shared" si="11"/>
        <v>-</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60</v>
      </c>
      <c r="E657" s="149">
        <v>59</v>
      </c>
      <c r="F657" s="148">
        <f t="shared" si="11"/>
        <v>98.333333333333329</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50</v>
      </c>
      <c r="E659" s="149">
        <v>50</v>
      </c>
      <c r="F659" s="148">
        <f t="shared" si="11"/>
        <v>100</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v>34926</v>
      </c>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5822188</v>
      </c>
      <c r="E678" s="149">
        <v>6095399</v>
      </c>
      <c r="F678" s="148"/>
    </row>
    <row r="679" spans="1:6" s="8" customFormat="1">
      <c r="A679" s="152">
        <v>63613</v>
      </c>
      <c r="B679" s="163" t="s">
        <v>4078</v>
      </c>
      <c r="C679" s="345">
        <v>665</v>
      </c>
      <c r="D679" s="149">
        <v>14125</v>
      </c>
      <c r="E679" s="149">
        <v>1598</v>
      </c>
      <c r="F679" s="148"/>
    </row>
    <row r="680" spans="1:6" s="8" customFormat="1">
      <c r="A680" s="152">
        <v>63622</v>
      </c>
      <c r="B680" s="163" t="s">
        <v>4079</v>
      </c>
      <c r="C680" s="345">
        <v>666</v>
      </c>
      <c r="D680" s="149">
        <v>9455</v>
      </c>
      <c r="E680" s="149">
        <v>45888</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v>3640</v>
      </c>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c r="E698" s="149">
        <v>99195</v>
      </c>
      <c r="F698" s="148" t="str">
        <f t="shared" si="12"/>
        <v>-</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v>182</v>
      </c>
      <c r="F700" s="148"/>
    </row>
    <row r="701" spans="1:6" s="8" customFormat="1">
      <c r="A701" s="145">
        <v>31214</v>
      </c>
      <c r="B701" s="146" t="s">
        <v>3796</v>
      </c>
      <c r="C701" s="345">
        <v>687</v>
      </c>
      <c r="D701" s="149">
        <v>11253</v>
      </c>
      <c r="E701" s="149">
        <v>11937</v>
      </c>
      <c r="F701" s="148">
        <f>IF(D701&lt;&gt;0,IF(E701/D701&gt;=100,"&gt;&gt;100",E701/D701*100),"-")</f>
        <v>106.07837909890696</v>
      </c>
    </row>
    <row r="702" spans="1:6" s="8" customFormat="1">
      <c r="A702" s="145">
        <v>31215</v>
      </c>
      <c r="B702" s="146" t="s">
        <v>1641</v>
      </c>
      <c r="C702" s="345">
        <v>688</v>
      </c>
      <c r="D702" s="149">
        <v>10665</v>
      </c>
      <c r="E702" s="149">
        <v>14146</v>
      </c>
      <c r="F702" s="148">
        <f>IF(D702&lt;&gt;0,IF(E702/D702&gt;=100,"&gt;&gt;100",E702/D702*100),"-")</f>
        <v>132.63947491795594</v>
      </c>
    </row>
    <row r="703" spans="1:6" s="8" customFormat="1">
      <c r="A703" s="145">
        <v>32121</v>
      </c>
      <c r="B703" s="146" t="s">
        <v>3797</v>
      </c>
      <c r="C703" s="345">
        <v>689</v>
      </c>
      <c r="D703" s="149">
        <v>240322</v>
      </c>
      <c r="E703" s="149">
        <v>310736</v>
      </c>
      <c r="F703" s="148">
        <f>IF(D703&lt;&gt;0,IF(E703/D703&gt;=100,"&gt;&gt;100",E703/D703*100),"-")</f>
        <v>129.29985602649779</v>
      </c>
    </row>
    <row r="704" spans="1:6" s="8" customFormat="1">
      <c r="A704" s="152" t="s">
        <v>1302</v>
      </c>
      <c r="B704" s="153" t="s">
        <v>1303</v>
      </c>
      <c r="C704" s="345">
        <v>690</v>
      </c>
      <c r="D704" s="149"/>
      <c r="E704" s="149"/>
      <c r="F704" s="148"/>
    </row>
    <row r="705" spans="1:6" s="8" customFormat="1">
      <c r="A705" s="145" t="s">
        <v>1642</v>
      </c>
      <c r="B705" s="146" t="s">
        <v>135</v>
      </c>
      <c r="C705" s="345">
        <v>691</v>
      </c>
      <c r="D705" s="149">
        <v>18657</v>
      </c>
      <c r="E705" s="149">
        <v>8382</v>
      </c>
      <c r="F705" s="148">
        <f>IF(D705&lt;&gt;0,IF(E705/D705&gt;=100,"&gt;&gt;100",E705/D705*100),"-")</f>
        <v>44.926837112075894</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c r="E707" s="149"/>
      <c r="F707" s="148" t="str">
        <f>IF(D707&lt;&gt;0,IF(E707/D707&gt;=100,"&gt;&gt;100",E707/D707*100),"-")</f>
        <v>-</v>
      </c>
    </row>
    <row r="708" spans="1:6" s="8" customFormat="1">
      <c r="A708" s="145" t="s">
        <v>136</v>
      </c>
      <c r="B708" s="146" t="s">
        <v>1134</v>
      </c>
      <c r="C708" s="345">
        <v>694</v>
      </c>
      <c r="D708" s="149"/>
      <c r="E708" s="149">
        <v>1350</v>
      </c>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v>8875</v>
      </c>
      <c r="E794" s="149">
        <v>6616</v>
      </c>
      <c r="F794" s="148">
        <f t="shared" si="14"/>
        <v>74.546478873239437</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ZDENKA PAVELIĆ</v>
      </c>
      <c r="D995" s="293"/>
      <c r="E995" s="293"/>
    </row>
    <row r="996" spans="1:5" ht="15" customHeight="1">
      <c r="A996" s="291" t="str">
        <f>IF(RefStr!H27="","Telefon za kontakt: _________________","Telefon za kontakt: " &amp; RefStr!H27)</f>
        <v>Telefon za kontakt: 035431017</v>
      </c>
      <c r="C996" s="292"/>
    </row>
    <row r="997" spans="1:5" ht="15" customHeight="1">
      <c r="A997" s="291" t="str">
        <f>IF(RefStr!H33="","Odgovorna osoba: _____________________________","Odgovorna osoba: " &amp; RefStr!H33)</f>
        <v>Odgovorna osoba: DARIJA JOZIĆ RATKOVIĆ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60" activePane="bottomLeft" state="frozen"/>
      <selection pane="bottomLeft" activeCell="E66" sqref="E6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09968</v>
      </c>
      <c r="C4" s="429"/>
      <c r="D4" s="429"/>
      <c r="E4" s="430">
        <f>SUM(Skriveni!G977:G1286)</f>
        <v>65807985.510000013</v>
      </c>
      <c r="F4" s="431"/>
    </row>
    <row r="5" spans="1:6" ht="15" customHeight="1">
      <c r="B5" s="428" t="str">
        <f>"Naziv: "&amp;IF(RefStr!B10&lt;&gt;"",RefStr!B10,"_______________________________________")</f>
        <v>Naziv: OŠ DR. STJEPAN ILIJAŠEVIĆ</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19893261</v>
      </c>
      <c r="E12" s="96">
        <f>E13+E74</f>
        <v>19575490</v>
      </c>
      <c r="F12" s="123">
        <f t="shared" ref="F12:F75" si="0">IF(D12&gt;0,IF(E12/D12&gt;=100,"&gt;&gt;100",E12/D12*100),"-")</f>
        <v>98.402619862072896</v>
      </c>
    </row>
    <row r="13" spans="1:6" s="3" customFormat="1">
      <c r="A13" s="132">
        <v>0</v>
      </c>
      <c r="B13" s="314" t="s">
        <v>521</v>
      </c>
      <c r="C13" s="303">
        <v>2</v>
      </c>
      <c r="D13" s="97">
        <f>D14+D18+D57+D58+D62+D69</f>
        <v>19368298</v>
      </c>
      <c r="E13" s="97">
        <f>E14+E18+E57+E58+E62+E69</f>
        <v>19028099</v>
      </c>
      <c r="F13" s="124">
        <f t="shared" si="0"/>
        <v>98.243526612405489</v>
      </c>
    </row>
    <row r="14" spans="1:6" s="3" customFormat="1">
      <c r="A14" s="132" t="s">
        <v>1564</v>
      </c>
      <c r="B14" s="314" t="s">
        <v>3259</v>
      </c>
      <c r="C14" s="303">
        <v>3</v>
      </c>
      <c r="D14" s="97">
        <f>D15+D16-D17</f>
        <v>1526033</v>
      </c>
      <c r="E14" s="97">
        <f>E15+E16-E17</f>
        <v>1528715</v>
      </c>
      <c r="F14" s="124">
        <f t="shared" si="0"/>
        <v>100.17574980357568</v>
      </c>
    </row>
    <row r="15" spans="1:6" s="3" customFormat="1">
      <c r="A15" s="132" t="s">
        <v>3260</v>
      </c>
      <c r="B15" s="314" t="s">
        <v>3261</v>
      </c>
      <c r="C15" s="303">
        <v>4</v>
      </c>
      <c r="D15" s="94">
        <v>1526033</v>
      </c>
      <c r="E15" s="94">
        <v>1526033</v>
      </c>
      <c r="F15" s="125">
        <f t="shared" si="0"/>
        <v>100</v>
      </c>
    </row>
    <row r="16" spans="1:6" s="3" customFormat="1">
      <c r="A16" s="132" t="s">
        <v>3262</v>
      </c>
      <c r="B16" s="314" t="s">
        <v>358</v>
      </c>
      <c r="C16" s="303">
        <v>5</v>
      </c>
      <c r="D16" s="94"/>
      <c r="E16" s="94">
        <v>2682</v>
      </c>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17840431</v>
      </c>
      <c r="E18" s="97">
        <f>E19+E25+E35+E41+E47+E51</f>
        <v>17494686</v>
      </c>
      <c r="F18" s="124">
        <f t="shared" si="0"/>
        <v>98.062014308959249</v>
      </c>
    </row>
    <row r="19" spans="1:6" s="3" customFormat="1">
      <c r="A19" s="315" t="s">
        <v>362</v>
      </c>
      <c r="B19" s="314" t="s">
        <v>3928</v>
      </c>
      <c r="C19" s="303">
        <v>8</v>
      </c>
      <c r="D19" s="97">
        <f>SUM(D20:D23)-D24</f>
        <v>17395501</v>
      </c>
      <c r="E19" s="97">
        <f>SUM(E20:E23)-E24</f>
        <v>17081872</v>
      </c>
      <c r="F19" s="124">
        <f t="shared" si="0"/>
        <v>98.197068310938562</v>
      </c>
    </row>
    <row r="20" spans="1:6" s="3" customFormat="1">
      <c r="A20" s="132" t="s">
        <v>363</v>
      </c>
      <c r="B20" s="314" t="s">
        <v>382</v>
      </c>
      <c r="C20" s="303">
        <v>9</v>
      </c>
      <c r="D20" s="94"/>
      <c r="E20" s="94"/>
      <c r="F20" s="125" t="str">
        <f t="shared" si="0"/>
        <v>-</v>
      </c>
    </row>
    <row r="21" spans="1:6" s="3" customFormat="1">
      <c r="A21" s="132" t="s">
        <v>364</v>
      </c>
      <c r="B21" s="314" t="s">
        <v>383</v>
      </c>
      <c r="C21" s="303">
        <v>10</v>
      </c>
      <c r="D21" s="94">
        <v>25085463</v>
      </c>
      <c r="E21" s="94">
        <v>25085463</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v>1224</v>
      </c>
      <c r="E23" s="94">
        <v>1224</v>
      </c>
      <c r="F23" s="125">
        <f t="shared" si="0"/>
        <v>100</v>
      </c>
    </row>
    <row r="24" spans="1:6" s="3" customFormat="1">
      <c r="A24" s="132" t="s">
        <v>367</v>
      </c>
      <c r="B24" s="314" t="s">
        <v>1155</v>
      </c>
      <c r="C24" s="303">
        <v>13</v>
      </c>
      <c r="D24" s="94">
        <v>7691186</v>
      </c>
      <c r="E24" s="94">
        <v>8004815</v>
      </c>
      <c r="F24" s="125">
        <f t="shared" si="0"/>
        <v>104.07777162065773</v>
      </c>
    </row>
    <row r="25" spans="1:6" s="3" customFormat="1">
      <c r="A25" s="315" t="s">
        <v>1156</v>
      </c>
      <c r="B25" s="314" t="s">
        <v>1261</v>
      </c>
      <c r="C25" s="303">
        <v>14</v>
      </c>
      <c r="D25" s="97">
        <f>SUM(D26:D33)-D34</f>
        <v>181044</v>
      </c>
      <c r="E25" s="97">
        <f>SUM(E26:E33)-E34</f>
        <v>179352</v>
      </c>
      <c r="F25" s="124">
        <f t="shared" si="0"/>
        <v>99.065420560747668</v>
      </c>
    </row>
    <row r="26" spans="1:6" s="3" customFormat="1">
      <c r="A26" s="132" t="s">
        <v>1157</v>
      </c>
      <c r="B26" s="314" t="s">
        <v>3941</v>
      </c>
      <c r="C26" s="303">
        <v>15</v>
      </c>
      <c r="D26" s="94">
        <v>1118842</v>
      </c>
      <c r="E26" s="94">
        <v>1160730</v>
      </c>
      <c r="F26" s="125">
        <f t="shared" si="0"/>
        <v>103.74387089508616</v>
      </c>
    </row>
    <row r="27" spans="1:6" s="3" customFormat="1">
      <c r="A27" s="132" t="s">
        <v>1158</v>
      </c>
      <c r="B27" s="314" t="s">
        <v>3965</v>
      </c>
      <c r="C27" s="303">
        <v>16</v>
      </c>
      <c r="D27" s="94">
        <v>43348</v>
      </c>
      <c r="E27" s="94">
        <v>39448</v>
      </c>
      <c r="F27" s="125">
        <f t="shared" si="0"/>
        <v>91.003045123189068</v>
      </c>
    </row>
    <row r="28" spans="1:6" s="3" customFormat="1">
      <c r="A28" s="132" t="s">
        <v>1159</v>
      </c>
      <c r="B28" s="314" t="s">
        <v>3943</v>
      </c>
      <c r="C28" s="303">
        <v>17</v>
      </c>
      <c r="D28" s="94">
        <v>17850</v>
      </c>
      <c r="E28" s="94">
        <v>21833</v>
      </c>
      <c r="F28" s="125">
        <f t="shared" si="0"/>
        <v>122.31372549019608</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7208</v>
      </c>
      <c r="E30" s="94">
        <v>7208</v>
      </c>
      <c r="F30" s="125">
        <f t="shared" si="0"/>
        <v>100</v>
      </c>
    </row>
    <row r="31" spans="1:6" s="3" customFormat="1">
      <c r="A31" s="272" t="s">
        <v>2451</v>
      </c>
      <c r="B31" s="314" t="s">
        <v>3946</v>
      </c>
      <c r="C31" s="303">
        <v>20</v>
      </c>
      <c r="D31" s="94">
        <v>185344</v>
      </c>
      <c r="E31" s="94">
        <v>182667</v>
      </c>
      <c r="F31" s="125">
        <f t="shared" si="0"/>
        <v>98.555658667127076</v>
      </c>
    </row>
    <row r="32" spans="1:6" s="3" customFormat="1">
      <c r="A32" s="272" t="s">
        <v>2452</v>
      </c>
      <c r="B32" s="314" t="s">
        <v>3947</v>
      </c>
      <c r="C32" s="303">
        <v>21</v>
      </c>
      <c r="D32" s="94">
        <v>274692</v>
      </c>
      <c r="E32" s="94">
        <v>286442</v>
      </c>
      <c r="F32" s="125">
        <f t="shared" si="0"/>
        <v>104.27751809299141</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1466240</v>
      </c>
      <c r="E34" s="94">
        <v>1518976</v>
      </c>
      <c r="F34" s="125">
        <f t="shared" si="0"/>
        <v>103.59668267132255</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263886</v>
      </c>
      <c r="E41" s="97">
        <f>SUM(E42:E45)-E46</f>
        <v>233462</v>
      </c>
      <c r="F41" s="124">
        <f t="shared" si="0"/>
        <v>88.470779048528541</v>
      </c>
    </row>
    <row r="42" spans="1:6" s="3" customFormat="1">
      <c r="A42" s="132" t="s">
        <v>2878</v>
      </c>
      <c r="B42" s="314" t="s">
        <v>2886</v>
      </c>
      <c r="C42" s="303">
        <v>31</v>
      </c>
      <c r="D42" s="94">
        <v>263066</v>
      </c>
      <c r="E42" s="94">
        <v>232642</v>
      </c>
      <c r="F42" s="125">
        <f t="shared" si="0"/>
        <v>88.434841446633158</v>
      </c>
    </row>
    <row r="43" spans="1:6" s="3" customFormat="1">
      <c r="A43" s="132" t="s">
        <v>2879</v>
      </c>
      <c r="B43" s="314" t="s">
        <v>2884</v>
      </c>
      <c r="C43" s="303">
        <v>32</v>
      </c>
      <c r="D43" s="94">
        <v>820</v>
      </c>
      <c r="E43" s="94">
        <v>820</v>
      </c>
      <c r="F43" s="125">
        <f t="shared" si="0"/>
        <v>100</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c r="E46" s="94"/>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v>1834</v>
      </c>
      <c r="E57" s="94">
        <v>4698</v>
      </c>
      <c r="F57" s="125">
        <f t="shared" si="0"/>
        <v>256.16139585605231</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449332</v>
      </c>
      <c r="E60" s="94">
        <v>525005</v>
      </c>
      <c r="F60" s="125">
        <f t="shared" si="0"/>
        <v>116.8412220807777</v>
      </c>
    </row>
    <row r="61" spans="1:6" s="3" customFormat="1">
      <c r="A61" s="132" t="s">
        <v>456</v>
      </c>
      <c r="B61" s="314" t="s">
        <v>617</v>
      </c>
      <c r="C61" s="303">
        <v>50</v>
      </c>
      <c r="D61" s="94">
        <v>449332</v>
      </c>
      <c r="E61" s="94">
        <v>525005</v>
      </c>
      <c r="F61" s="125">
        <f t="shared" si="0"/>
        <v>116.8412220807777</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524963</v>
      </c>
      <c r="E74" s="97">
        <f>E75+E84+E92+E123+E139+E151+E168+E169</f>
        <v>547391</v>
      </c>
      <c r="F74" s="124">
        <f t="shared" si="0"/>
        <v>104.27230109550578</v>
      </c>
    </row>
    <row r="75" spans="1:6" s="3" customFormat="1">
      <c r="A75" s="272" t="s">
        <v>2744</v>
      </c>
      <c r="B75" s="314" t="s">
        <v>322</v>
      </c>
      <c r="C75" s="303">
        <v>64</v>
      </c>
      <c r="D75" s="97">
        <f>+D76+D81+D82+D83</f>
        <v>0</v>
      </c>
      <c r="E75" s="97">
        <f>+E76+E81+E82+E83</f>
        <v>0</v>
      </c>
      <c r="F75" s="124" t="str">
        <f t="shared" si="0"/>
        <v>-</v>
      </c>
    </row>
    <row r="76" spans="1:6" s="3" customFormat="1">
      <c r="A76" s="132" t="s">
        <v>3429</v>
      </c>
      <c r="B76" s="317" t="s">
        <v>1885</v>
      </c>
      <c r="C76" s="303">
        <v>65</v>
      </c>
      <c r="D76" s="97">
        <f>SUM(D77:D80)</f>
        <v>0</v>
      </c>
      <c r="E76" s="97">
        <f>SUM(E77:E80)</f>
        <v>0</v>
      </c>
      <c r="F76" s="124" t="str">
        <f t="shared" ref="F76:F139" si="1">IF(D76&gt;0,IF(E76/D76&gt;=100,"&gt;&gt;100",E76/D76*100),"-")</f>
        <v>-</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c r="E78" s="94"/>
      <c r="F78" s="125" t="str">
        <f t="shared" si="1"/>
        <v>-</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2247</v>
      </c>
      <c r="E84" s="97">
        <f>+E85+SUM(E88:E91)</f>
        <v>193</v>
      </c>
      <c r="F84" s="124">
        <f t="shared" si="1"/>
        <v>8.5892300845571867</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2247</v>
      </c>
      <c r="E91" s="94">
        <v>193</v>
      </c>
      <c r="F91" s="125">
        <f t="shared" si="1"/>
        <v>8.5892300845571867</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37729</v>
      </c>
      <c r="E151" s="97">
        <f>SUM(E152:E154)+SUM(E162:E166)-E167</f>
        <v>61996</v>
      </c>
      <c r="F151" s="124">
        <f t="shared" si="2"/>
        <v>164.31922393914496</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4938</v>
      </c>
      <c r="E154" s="97">
        <f>SUM(E155:E161)</f>
        <v>0</v>
      </c>
      <c r="F154" s="124">
        <f t="shared" si="2"/>
        <v>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261</v>
      </c>
      <c r="E160" s="94"/>
      <c r="F160" s="125">
        <f t="shared" si="2"/>
        <v>0</v>
      </c>
    </row>
    <row r="161" spans="1:6" s="3" customFormat="1">
      <c r="A161" s="272" t="s">
        <v>3869</v>
      </c>
      <c r="B161" s="317" t="s">
        <v>4237</v>
      </c>
      <c r="C161" s="303">
        <v>150</v>
      </c>
      <c r="D161" s="94">
        <v>4677</v>
      </c>
      <c r="E161" s="94"/>
      <c r="F161" s="125">
        <f t="shared" si="2"/>
        <v>0</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7810</v>
      </c>
      <c r="E163" s="94">
        <v>3668</v>
      </c>
      <c r="F163" s="125">
        <f t="shared" si="2"/>
        <v>46.965428937259922</v>
      </c>
    </row>
    <row r="164" spans="1:6" s="3" customFormat="1">
      <c r="A164" s="272" t="s">
        <v>3805</v>
      </c>
      <c r="B164" s="317" t="s">
        <v>1338</v>
      </c>
      <c r="C164" s="303">
        <v>153</v>
      </c>
      <c r="D164" s="94">
        <v>8350</v>
      </c>
      <c r="E164" s="94">
        <v>6285</v>
      </c>
      <c r="F164" s="125">
        <f t="shared" si="2"/>
        <v>75.269461077844312</v>
      </c>
    </row>
    <row r="165" spans="1:6" s="3" customFormat="1">
      <c r="A165" s="132" t="s">
        <v>1339</v>
      </c>
      <c r="B165" s="317" t="s">
        <v>1340</v>
      </c>
      <c r="C165" s="303">
        <v>154</v>
      </c>
      <c r="D165" s="94">
        <v>16631</v>
      </c>
      <c r="E165" s="94">
        <v>52043</v>
      </c>
      <c r="F165" s="125">
        <f t="shared" si="2"/>
        <v>312.92766520353558</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484987</v>
      </c>
      <c r="E169" s="97">
        <f>SUM(E170:E172)</f>
        <v>485202</v>
      </c>
      <c r="F169" s="124">
        <f t="shared" si="2"/>
        <v>100.04433108516311</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484987</v>
      </c>
      <c r="E172" s="94">
        <v>485202</v>
      </c>
      <c r="F172" s="125">
        <f t="shared" si="2"/>
        <v>100.04433108516311</v>
      </c>
    </row>
    <row r="173" spans="1:6" s="3" customFormat="1">
      <c r="A173" s="272"/>
      <c r="B173" s="314" t="s">
        <v>1068</v>
      </c>
      <c r="C173" s="303">
        <v>162</v>
      </c>
      <c r="D173" s="97">
        <f>D174+D234</f>
        <v>19893261</v>
      </c>
      <c r="E173" s="97">
        <f>E174+E234</f>
        <v>19575489</v>
      </c>
      <c r="F173" s="124">
        <f t="shared" si="2"/>
        <v>98.402614835244961</v>
      </c>
    </row>
    <row r="174" spans="1:6" s="3" customFormat="1">
      <c r="A174" s="272" t="s">
        <v>3813</v>
      </c>
      <c r="B174" s="314" t="s">
        <v>1145</v>
      </c>
      <c r="C174" s="303">
        <v>163</v>
      </c>
      <c r="D174" s="97">
        <f>D175+D186+D187+D203+D231</f>
        <v>576573</v>
      </c>
      <c r="E174" s="97">
        <f>E175+E186+E187+E203+E231</f>
        <v>656290</v>
      </c>
      <c r="F174" s="124">
        <f t="shared" si="2"/>
        <v>113.82600295192455</v>
      </c>
    </row>
    <row r="175" spans="1:6" s="3" customFormat="1">
      <c r="A175" s="272" t="s">
        <v>1181</v>
      </c>
      <c r="B175" s="314" t="s">
        <v>1547</v>
      </c>
      <c r="C175" s="303">
        <v>164</v>
      </c>
      <c r="D175" s="97">
        <f>SUM(D176:D178)+SUM(D182:D185)</f>
        <v>576573</v>
      </c>
      <c r="E175" s="97">
        <f>SUM(E176:E178)+SUM(E182:E185)</f>
        <v>656218</v>
      </c>
      <c r="F175" s="124">
        <f t="shared" si="2"/>
        <v>113.81351537446255</v>
      </c>
    </row>
    <row r="176" spans="1:6" s="3" customFormat="1">
      <c r="A176" s="272" t="s">
        <v>1182</v>
      </c>
      <c r="B176" s="314" t="s">
        <v>1183</v>
      </c>
      <c r="C176" s="303">
        <v>165</v>
      </c>
      <c r="D176" s="94">
        <v>472638</v>
      </c>
      <c r="E176" s="94">
        <v>483532</v>
      </c>
      <c r="F176" s="125">
        <f t="shared" si="2"/>
        <v>102.30493527816213</v>
      </c>
    </row>
    <row r="177" spans="1:6" s="3" customFormat="1">
      <c r="A177" s="272" t="s">
        <v>1184</v>
      </c>
      <c r="B177" s="314" t="s">
        <v>1185</v>
      </c>
      <c r="C177" s="303">
        <v>166</v>
      </c>
      <c r="D177" s="94">
        <v>101131</v>
      </c>
      <c r="E177" s="94">
        <v>171846</v>
      </c>
      <c r="F177" s="125">
        <f t="shared" si="2"/>
        <v>169.92415777555843</v>
      </c>
    </row>
    <row r="178" spans="1:6" s="3" customFormat="1">
      <c r="A178" s="272" t="s">
        <v>1186</v>
      </c>
      <c r="B178" s="317" t="s">
        <v>2842</v>
      </c>
      <c r="C178" s="303">
        <v>167</v>
      </c>
      <c r="D178" s="97">
        <f>SUM(D179:D181)</f>
        <v>22</v>
      </c>
      <c r="E178" s="97">
        <f>SUM(E179:E181)</f>
        <v>41</v>
      </c>
      <c r="F178" s="124">
        <f t="shared" si="2"/>
        <v>186.36363636363635</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22</v>
      </c>
      <c r="E181" s="94">
        <v>41</v>
      </c>
      <c r="F181" s="125">
        <f t="shared" si="2"/>
        <v>186.36363636363635</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v>535</v>
      </c>
      <c r="E183" s="94">
        <v>606</v>
      </c>
      <c r="F183" s="125">
        <f t="shared" si="2"/>
        <v>113.27102803738318</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2247</v>
      </c>
      <c r="E185" s="94">
        <v>193</v>
      </c>
      <c r="F185" s="125">
        <f t="shared" si="2"/>
        <v>8.5892300845571867</v>
      </c>
    </row>
    <row r="186" spans="1:6" s="3" customFormat="1">
      <c r="A186" s="272" t="s">
        <v>3033</v>
      </c>
      <c r="B186" s="314" t="s">
        <v>3034</v>
      </c>
      <c r="C186" s="303">
        <v>175</v>
      </c>
      <c r="D186" s="94"/>
      <c r="E186" s="94">
        <v>72</v>
      </c>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19316688</v>
      </c>
      <c r="E234" s="97">
        <f>+E235+E243-E247+E251+E252+E253</f>
        <v>18919199</v>
      </c>
      <c r="F234" s="124">
        <f t="shared" si="3"/>
        <v>97.942250762656627</v>
      </c>
    </row>
    <row r="235" spans="1:6" s="3" customFormat="1">
      <c r="A235" s="132" t="s">
        <v>1279</v>
      </c>
      <c r="B235" s="314" t="s">
        <v>3395</v>
      </c>
      <c r="C235" s="303">
        <v>224</v>
      </c>
      <c r="D235" s="97">
        <f>D236-D239</f>
        <v>19368298</v>
      </c>
      <c r="E235" s="97">
        <f>E236-E239</f>
        <v>19028098</v>
      </c>
      <c r="F235" s="124">
        <f t="shared" si="3"/>
        <v>98.243521449329208</v>
      </c>
    </row>
    <row r="236" spans="1:6" s="3" customFormat="1">
      <c r="A236" s="132" t="s">
        <v>1280</v>
      </c>
      <c r="B236" s="314" t="s">
        <v>3396</v>
      </c>
      <c r="C236" s="303">
        <v>225</v>
      </c>
      <c r="D236" s="97">
        <f>SUM(D237:D238)</f>
        <v>19368298</v>
      </c>
      <c r="E236" s="97">
        <f>SUM(E237:E238)</f>
        <v>19028098</v>
      </c>
      <c r="F236" s="124">
        <f t="shared" si="3"/>
        <v>98.243521449329208</v>
      </c>
    </row>
    <row r="237" spans="1:6" s="3" customFormat="1">
      <c r="A237" s="132" t="s">
        <v>1281</v>
      </c>
      <c r="B237" s="314" t="s">
        <v>1282</v>
      </c>
      <c r="C237" s="303">
        <v>226</v>
      </c>
      <c r="D237" s="94">
        <v>19121774</v>
      </c>
      <c r="E237" s="94">
        <v>18775913</v>
      </c>
      <c r="F237" s="125">
        <f t="shared" si="3"/>
        <v>98.191271374716592</v>
      </c>
    </row>
    <row r="238" spans="1:6" s="3" customFormat="1">
      <c r="A238" s="132" t="s">
        <v>1283</v>
      </c>
      <c r="B238" s="314" t="s">
        <v>1284</v>
      </c>
      <c r="C238" s="303">
        <v>227</v>
      </c>
      <c r="D238" s="94">
        <v>246524</v>
      </c>
      <c r="E238" s="94">
        <v>252185</v>
      </c>
      <c r="F238" s="125">
        <f t="shared" si="3"/>
        <v>102.29632814654963</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0</v>
      </c>
      <c r="E243" s="97">
        <f>SUM(E244:E246)</f>
        <v>0</v>
      </c>
      <c r="F243" s="124" t="str">
        <f t="shared" si="3"/>
        <v>-</v>
      </c>
    </row>
    <row r="244" spans="1:6" s="3" customFormat="1">
      <c r="A244" s="132" t="s">
        <v>2861</v>
      </c>
      <c r="B244" s="314" t="s">
        <v>4121</v>
      </c>
      <c r="C244" s="303">
        <v>233</v>
      </c>
      <c r="D244" s="94"/>
      <c r="E244" s="94"/>
      <c r="F244" s="125" t="str">
        <f t="shared" si="3"/>
        <v>-</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72708</v>
      </c>
      <c r="E247" s="97">
        <f>SUM(E248:E250)</f>
        <v>118852</v>
      </c>
      <c r="F247" s="124">
        <f t="shared" si="3"/>
        <v>163.46481817681686</v>
      </c>
    </row>
    <row r="248" spans="1:6" s="3" customFormat="1">
      <c r="A248" s="132" t="s">
        <v>2927</v>
      </c>
      <c r="B248" s="314" t="s">
        <v>2807</v>
      </c>
      <c r="C248" s="303">
        <v>237</v>
      </c>
      <c r="D248" s="94">
        <v>62289</v>
      </c>
      <c r="E248" s="94">
        <v>100749</v>
      </c>
      <c r="F248" s="125">
        <f t="shared" si="3"/>
        <v>161.74444926070413</v>
      </c>
    </row>
    <row r="249" spans="1:6" s="3" customFormat="1">
      <c r="A249" s="132" t="s">
        <v>2593</v>
      </c>
      <c r="B249" s="317" t="s">
        <v>2808</v>
      </c>
      <c r="C249" s="303">
        <v>238</v>
      </c>
      <c r="D249" s="94">
        <v>10419</v>
      </c>
      <c r="E249" s="94">
        <v>18103</v>
      </c>
      <c r="F249" s="125">
        <f t="shared" si="3"/>
        <v>173.74988002687397</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21098</v>
      </c>
      <c r="E251" s="94">
        <v>9953</v>
      </c>
      <c r="F251" s="125">
        <f t="shared" si="3"/>
        <v>47.175087686036591</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32791</v>
      </c>
      <c r="E260" s="94">
        <v>52043</v>
      </c>
      <c r="F260" s="125">
        <f t="shared" si="4"/>
        <v>158.71123174041657</v>
      </c>
    </row>
    <row r="261" spans="1:6" s="3" customFormat="1">
      <c r="A261" s="132" t="s">
        <v>3171</v>
      </c>
      <c r="B261" s="314" t="s">
        <v>3173</v>
      </c>
      <c r="C261" s="303">
        <v>249</v>
      </c>
      <c r="D261" s="94">
        <v>4938</v>
      </c>
      <c r="E261" s="94">
        <v>9953</v>
      </c>
      <c r="F261" s="125">
        <f t="shared" si="4"/>
        <v>201.55933576346698</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v>2247</v>
      </c>
      <c r="E264" s="94">
        <v>193</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v>16479</v>
      </c>
      <c r="E286" s="94">
        <v>52043</v>
      </c>
      <c r="F286" s="125"/>
    </row>
    <row r="287" spans="1:6" s="3" customFormat="1">
      <c r="A287" s="132" t="s">
        <v>3177</v>
      </c>
      <c r="B287" s="314" t="s">
        <v>3273</v>
      </c>
      <c r="C287" s="303">
        <v>275</v>
      </c>
      <c r="D287" s="94">
        <v>22209</v>
      </c>
      <c r="E287" s="94">
        <v>38537</v>
      </c>
      <c r="F287" s="125">
        <f t="shared" si="4"/>
        <v>173.51974424782745</v>
      </c>
    </row>
    <row r="288" spans="1:6" s="3" customFormat="1">
      <c r="A288" s="132" t="s">
        <v>3177</v>
      </c>
      <c r="B288" s="314" t="s">
        <v>3274</v>
      </c>
      <c r="C288" s="303">
        <v>276</v>
      </c>
      <c r="D288" s="94">
        <v>554364</v>
      </c>
      <c r="E288" s="94">
        <v>617681</v>
      </c>
      <c r="F288" s="125">
        <f t="shared" si="4"/>
        <v>111.42155695535784</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v>72</v>
      </c>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v>2247</v>
      </c>
      <c r="E302" s="94">
        <v>193</v>
      </c>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ZDENKA PAVELIĆ</v>
      </c>
      <c r="B325" s="291"/>
      <c r="D325" s="293"/>
      <c r="E325" s="293"/>
      <c r="F325" s="291"/>
      <c r="G325" s="307"/>
    </row>
    <row r="326" spans="1:7" s="292" customFormat="1" ht="15" customHeight="1">
      <c r="A326" s="291" t="str">
        <f>IF(RefStr!H27="","Telefon za kontakt: _________________","Telefon za kontakt: " &amp; RefStr!H27)</f>
        <v>Telefon za kontakt: 035431017</v>
      </c>
      <c r="B326" s="291"/>
      <c r="F326" s="291"/>
      <c r="G326" s="307"/>
    </row>
    <row r="327" spans="1:7" s="292" customFormat="1" ht="15" customHeight="1">
      <c r="A327" s="291" t="str">
        <f>IF(RefStr!H33="","Odgovorna osoba: _____________________________","Odgovorna osoba: " &amp; RefStr!H33)</f>
        <v>Odgovorna osoba: DARIJA JOZIĆ RATKOVIĆ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0" activePane="bottomLeft" state="frozen"/>
      <selection pane="bottomLeft" activeCell="E130" sqref="E13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09968</v>
      </c>
      <c r="C4" s="429"/>
      <c r="D4" s="429"/>
      <c r="E4" s="430">
        <f>SUM(Skriveni!G1287:G1423)</f>
        <v>9643775.3399999999</v>
      </c>
      <c r="F4" s="431"/>
    </row>
    <row r="5" spans="1:6" ht="15" customHeight="1">
      <c r="B5" s="428" t="str">
        <f>"Naziv: "&amp;IF(RefStr!B10&lt;&gt;"",RefStr!B10,"_______________________________________")</f>
        <v>Naziv: OŠ DR. STJEPAN ILIJAŠEVIĆ</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6688994</v>
      </c>
      <c r="E121" s="97">
        <f>E122+E125+E128+E129+SUM(E132:E135)</f>
        <v>6957771</v>
      </c>
      <c r="F121" s="125">
        <f t="shared" si="1"/>
        <v>104.01819765423619</v>
      </c>
    </row>
    <row r="122" spans="1:6" s="3" customFormat="1">
      <c r="A122" s="132" t="s">
        <v>2919</v>
      </c>
      <c r="B122" s="105" t="s">
        <v>3973</v>
      </c>
      <c r="C122" s="303">
        <v>111</v>
      </c>
      <c r="D122" s="97">
        <f>SUM(D123:D124)</f>
        <v>6549360</v>
      </c>
      <c r="E122" s="97">
        <f>SUM(E123:E124)</f>
        <v>6728759</v>
      </c>
      <c r="F122" s="125">
        <f t="shared" si="1"/>
        <v>102.73918367596224</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6549360</v>
      </c>
      <c r="E124" s="94">
        <v>6728759</v>
      </c>
      <c r="F124" s="125">
        <f t="shared" si="1"/>
        <v>102.73918367596224</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139634</v>
      </c>
      <c r="E133" s="94">
        <v>229012</v>
      </c>
      <c r="F133" s="125">
        <f t="shared" si="1"/>
        <v>164.00876577337897</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6688994</v>
      </c>
      <c r="E148" s="107">
        <f>E12+E29+E35+E42+E82+E89+E96+E114+E121+E136</f>
        <v>6957771</v>
      </c>
      <c r="F148" s="126">
        <f t="shared" si="2"/>
        <v>104.01819765423619</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ZDENKA PAVELIĆ</v>
      </c>
      <c r="B151" s="291"/>
      <c r="D151" s="293"/>
      <c r="E151" s="293"/>
      <c r="F151" s="291"/>
      <c r="G151" s="307"/>
    </row>
    <row r="152" spans="1:7" s="292" customFormat="1" ht="15" customHeight="1">
      <c r="A152" s="291" t="str">
        <f>IF(RefStr!H27="","Telefon za kontakt: _________________","Telefon za kontakt: " &amp; RefStr!H27)</f>
        <v>Telefon za kontakt: 035431017</v>
      </c>
      <c r="B152" s="291"/>
      <c r="E152" s="291"/>
      <c r="F152" s="291"/>
      <c r="G152" s="307"/>
    </row>
    <row r="153" spans="1:7" s="292" customFormat="1" ht="15" customHeight="1">
      <c r="A153" s="291" t="str">
        <f>IF(RefStr!H33="","Odgovorna osoba: _____________________________","Odgovorna osoba: " &amp; RefStr!H33)</f>
        <v>Odgovorna osoba: DARIJA JOZIĆ RATKOVIĆ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4" activePane="bottomLeft" state="frozen"/>
      <selection pane="bottomLeft" activeCell="E23" sqref="E2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09968</v>
      </c>
      <c r="C4" s="450"/>
      <c r="D4" s="430">
        <f>SUM(Skriveni!G1424:G1467)</f>
        <v>772.9</v>
      </c>
      <c r="E4" s="431"/>
    </row>
    <row r="5" spans="1:6" ht="15" customHeight="1">
      <c r="B5" s="428" t="str">
        <f>"Naziv: "&amp;IF(RefStr!B10&lt;&gt;"",RefStr!B10,"_______________________________________")</f>
        <v>Naziv: OŠ DR. STJEPAN ILIJAŠEVIĆ</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13100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13100</v>
      </c>
      <c r="E29" s="134">
        <f>E30+E37</f>
        <v>0</v>
      </c>
    </row>
    <row r="30" spans="1:5" s="3" customFormat="1" ht="14.1" customHeight="1">
      <c r="A30" s="301" t="s">
        <v>1215</v>
      </c>
      <c r="B30" s="302" t="s">
        <v>3068</v>
      </c>
      <c r="C30" s="303">
        <v>19</v>
      </c>
      <c r="D30" s="97">
        <f>SUM(D31:D36)</f>
        <v>13100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13100</v>
      </c>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ZDENKA PAVELIĆ</v>
      </c>
      <c r="B59" s="291"/>
      <c r="D59" s="293"/>
      <c r="E59" s="293"/>
      <c r="F59" s="291"/>
      <c r="G59" s="307"/>
    </row>
    <row r="60" spans="1:7" s="292" customFormat="1" ht="15" customHeight="1">
      <c r="A60" s="291" t="str">
        <f>IF(RefStr!H27="","Telefon za kontakt: _________________","Telefon za kontakt: " &amp; RefStr!H27)</f>
        <v>Telefon za kontakt: 035431017</v>
      </c>
      <c r="B60" s="291"/>
      <c r="F60" s="291"/>
      <c r="G60" s="307"/>
    </row>
    <row r="61" spans="1:7" s="292" customFormat="1" ht="15" customHeight="1">
      <c r="A61" s="291" t="str">
        <f>IF(RefStr!H33="","Odgovorna osoba: _____________________________","Odgovorna osoba: " &amp; RefStr!H33)</f>
        <v>Odgovorna osoba: DARIJA JOZIĆ RATKOVIĆ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68" activePane="bottomLeft" state="frozen"/>
      <selection pane="bottomLeft" activeCell="D94" sqref="D9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09968</v>
      </c>
      <c r="C4" s="430">
        <f>SUM(Skriveni!G1468:G1561)</f>
        <v>649170.24300000002</v>
      </c>
      <c r="D4" s="431"/>
    </row>
    <row r="5" spans="1:5" s="23" customFormat="1" ht="15" customHeight="1">
      <c r="B5" s="98" t="str">
        <f>"Naziv: "&amp;IF(RefStr!B10&lt;&gt;"",RefStr!B10,"_______________________________________")</f>
        <v>Naziv: OŠ DR. STJEPAN ILIJAŠEVIĆ</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576573</v>
      </c>
    </row>
    <row r="13" spans="1:5" s="2" customFormat="1">
      <c r="A13" s="270"/>
      <c r="B13" s="271" t="s">
        <v>2062</v>
      </c>
      <c r="C13" s="264">
        <v>2</v>
      </c>
      <c r="D13" s="140">
        <f>D14+D15+D23+D24</f>
        <v>6984314</v>
      </c>
    </row>
    <row r="14" spans="1:5" s="2" customFormat="1">
      <c r="A14" s="270"/>
      <c r="B14" s="271" t="s">
        <v>4041</v>
      </c>
      <c r="C14" s="264">
        <v>3</v>
      </c>
      <c r="D14" s="141">
        <v>24149</v>
      </c>
    </row>
    <row r="15" spans="1:5" s="2" customFormat="1">
      <c r="A15" s="270" t="s">
        <v>1181</v>
      </c>
      <c r="B15" s="271" t="s">
        <v>3078</v>
      </c>
      <c r="C15" s="264">
        <v>4</v>
      </c>
      <c r="D15" s="140">
        <f>SUM(D16:D22)</f>
        <v>6905474</v>
      </c>
    </row>
    <row r="16" spans="1:5" s="2" customFormat="1">
      <c r="A16" s="272" t="s">
        <v>1182</v>
      </c>
      <c r="B16" s="273" t="s">
        <v>1183</v>
      </c>
      <c r="C16" s="264">
        <v>5</v>
      </c>
      <c r="D16" s="141">
        <v>5853012</v>
      </c>
    </row>
    <row r="17" spans="1:4" s="2" customFormat="1">
      <c r="A17" s="272" t="s">
        <v>1184</v>
      </c>
      <c r="B17" s="273" t="s">
        <v>1185</v>
      </c>
      <c r="C17" s="264">
        <v>6</v>
      </c>
      <c r="D17" s="141">
        <v>1045556</v>
      </c>
    </row>
    <row r="18" spans="1:4" s="2" customFormat="1">
      <c r="A18" s="272" t="s">
        <v>1186</v>
      </c>
      <c r="B18" s="273" t="s">
        <v>1187</v>
      </c>
      <c r="C18" s="264">
        <v>7</v>
      </c>
      <c r="D18" s="141">
        <v>220</v>
      </c>
    </row>
    <row r="19" spans="1:4" s="2" customFormat="1">
      <c r="A19" s="272" t="s">
        <v>1188</v>
      </c>
      <c r="B19" s="273" t="s">
        <v>1189</v>
      </c>
      <c r="C19" s="264">
        <v>8</v>
      </c>
      <c r="D19" s="141"/>
    </row>
    <row r="20" spans="1:4" s="2" customFormat="1">
      <c r="A20" s="272" t="s">
        <v>1190</v>
      </c>
      <c r="B20" s="273" t="s">
        <v>1191</v>
      </c>
      <c r="C20" s="264">
        <v>9</v>
      </c>
      <c r="D20" s="141">
        <v>6616</v>
      </c>
    </row>
    <row r="21" spans="1:4" s="2" customFormat="1">
      <c r="A21" s="272" t="s">
        <v>1192</v>
      </c>
      <c r="B21" s="273" t="s">
        <v>2983</v>
      </c>
      <c r="C21" s="264">
        <v>10</v>
      </c>
      <c r="D21" s="141"/>
    </row>
    <row r="22" spans="1:4" s="2" customFormat="1">
      <c r="A22" s="272" t="s">
        <v>1193</v>
      </c>
      <c r="B22" s="273" t="s">
        <v>3032</v>
      </c>
      <c r="C22" s="264">
        <v>11</v>
      </c>
      <c r="D22" s="141">
        <v>70</v>
      </c>
    </row>
    <row r="23" spans="1:4" s="2" customFormat="1">
      <c r="A23" s="270" t="s">
        <v>3033</v>
      </c>
      <c r="B23" s="271" t="s">
        <v>3034</v>
      </c>
      <c r="C23" s="264">
        <v>12</v>
      </c>
      <c r="D23" s="141">
        <v>54691</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6904597</v>
      </c>
    </row>
    <row r="31" spans="1:4" s="2" customFormat="1">
      <c r="A31" s="272"/>
      <c r="B31" s="271" t="s">
        <v>4041</v>
      </c>
      <c r="C31" s="264">
        <v>20</v>
      </c>
      <c r="D31" s="141">
        <v>26202</v>
      </c>
    </row>
    <row r="32" spans="1:4" s="2" customFormat="1">
      <c r="A32" s="270" t="s">
        <v>1181</v>
      </c>
      <c r="B32" s="271" t="s">
        <v>3081</v>
      </c>
      <c r="C32" s="264">
        <v>21</v>
      </c>
      <c r="D32" s="140">
        <f>SUM(D33:D39)</f>
        <v>6823776</v>
      </c>
    </row>
    <row r="33" spans="1:4" s="2" customFormat="1">
      <c r="A33" s="272" t="s">
        <v>1182</v>
      </c>
      <c r="B33" s="273" t="s">
        <v>1183</v>
      </c>
      <c r="C33" s="264">
        <v>22</v>
      </c>
      <c r="D33" s="141">
        <v>5842117</v>
      </c>
    </row>
    <row r="34" spans="1:4" s="2" customFormat="1">
      <c r="A34" s="272" t="s">
        <v>1184</v>
      </c>
      <c r="B34" s="273" t="s">
        <v>1185</v>
      </c>
      <c r="C34" s="264">
        <v>23</v>
      </c>
      <c r="D34" s="141">
        <v>974842</v>
      </c>
    </row>
    <row r="35" spans="1:4" s="2" customFormat="1">
      <c r="A35" s="272" t="s">
        <v>1186</v>
      </c>
      <c r="B35" s="273" t="s">
        <v>1187</v>
      </c>
      <c r="C35" s="264">
        <v>24</v>
      </c>
      <c r="D35" s="141">
        <v>202</v>
      </c>
    </row>
    <row r="36" spans="1:4" s="2" customFormat="1">
      <c r="A36" s="272" t="s">
        <v>1188</v>
      </c>
      <c r="B36" s="273" t="s">
        <v>1189</v>
      </c>
      <c r="C36" s="264">
        <v>25</v>
      </c>
      <c r="D36" s="141"/>
    </row>
    <row r="37" spans="1:4" s="2" customFormat="1">
      <c r="A37" s="272" t="s">
        <v>1190</v>
      </c>
      <c r="B37" s="273" t="s">
        <v>1191</v>
      </c>
      <c r="C37" s="264">
        <v>26</v>
      </c>
      <c r="D37" s="141">
        <v>6545</v>
      </c>
    </row>
    <row r="38" spans="1:4" s="2" customFormat="1">
      <c r="A38" s="272" t="s">
        <v>1192</v>
      </c>
      <c r="B38" s="273" t="s">
        <v>2983</v>
      </c>
      <c r="C38" s="264">
        <v>27</v>
      </c>
      <c r="D38" s="141"/>
    </row>
    <row r="39" spans="1:4" s="2" customFormat="1">
      <c r="A39" s="272" t="s">
        <v>1193</v>
      </c>
      <c r="B39" s="273" t="s">
        <v>3032</v>
      </c>
      <c r="C39" s="264">
        <v>28</v>
      </c>
      <c r="D39" s="141">
        <v>70</v>
      </c>
    </row>
    <row r="40" spans="1:4" s="2" customFormat="1">
      <c r="A40" s="275" t="s">
        <v>3033</v>
      </c>
      <c r="B40" s="271" t="s">
        <v>3034</v>
      </c>
      <c r="C40" s="264">
        <v>29</v>
      </c>
      <c r="D40" s="141">
        <v>54619</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656290</v>
      </c>
    </row>
    <row r="48" spans="1:4" s="2" customFormat="1">
      <c r="A48" s="278"/>
      <c r="B48" s="271" t="s">
        <v>3084</v>
      </c>
      <c r="C48" s="264">
        <v>37</v>
      </c>
      <c r="D48" s="140">
        <f>D49+D54+D90+D95</f>
        <v>38830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38830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38830</v>
      </c>
    </row>
    <row r="61" spans="1:4" s="2" customFormat="1">
      <c r="A61" s="272"/>
      <c r="B61" s="273" t="s">
        <v>1568</v>
      </c>
      <c r="C61" s="264">
        <v>50</v>
      </c>
      <c r="D61" s="141">
        <v>38830</v>
      </c>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617460</v>
      </c>
    </row>
    <row r="102" spans="1:5" s="2" customFormat="1">
      <c r="A102" s="272"/>
      <c r="B102" s="280" t="s">
        <v>4041</v>
      </c>
      <c r="C102" s="264">
        <v>91</v>
      </c>
      <c r="D102" s="141">
        <v>193</v>
      </c>
    </row>
    <row r="103" spans="1:5" s="2" customFormat="1">
      <c r="A103" s="272" t="s">
        <v>1181</v>
      </c>
      <c r="B103" s="280" t="s">
        <v>1365</v>
      </c>
      <c r="C103" s="264">
        <v>92</v>
      </c>
      <c r="D103" s="141">
        <v>617195</v>
      </c>
    </row>
    <row r="104" spans="1:5" s="2" customFormat="1">
      <c r="A104" s="272" t="s">
        <v>3033</v>
      </c>
      <c r="B104" s="280" t="s">
        <v>3034</v>
      </c>
      <c r="C104" s="264">
        <v>93</v>
      </c>
      <c r="D104" s="141">
        <v>72</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ZDENKA PAVELIĆ</v>
      </c>
      <c r="B109" s="291"/>
      <c r="C109" s="293"/>
      <c r="D109" s="293"/>
      <c r="E109" s="291"/>
    </row>
    <row r="110" spans="1:5" s="292" customFormat="1" ht="15" customHeight="1">
      <c r="A110" s="291" t="str">
        <f>IF(RefStr!H27="","Telefon za kontakt: _________________","Telefon za kontakt: " &amp; RefStr!H27)</f>
        <v>Telefon za kontakt: 035431017</v>
      </c>
      <c r="B110" s="291"/>
      <c r="E110" s="291"/>
    </row>
    <row r="111" spans="1:5" s="292" customFormat="1" ht="15" customHeight="1">
      <c r="A111" s="291" t="str">
        <f>IF(RefStr!H33="","Odgovorna osoba: _____________________________","Odgovorna osoba: " &amp; RefStr!H33)</f>
        <v>Odgovorna osoba: DARIJA JOZIĆ RATKOVIĆ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86" activePane="bottomLeft" state="frozen"/>
      <selection pane="bottomLeft" activeCell="C15" sqref="C15"/>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9968</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4</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Zdenka</cp:lastModifiedBy>
  <cp:lastPrinted>2019-01-30T13:26:37Z</cp:lastPrinted>
  <dcterms:created xsi:type="dcterms:W3CDTF">2001-11-21T09:32:18Z</dcterms:created>
  <dcterms:modified xsi:type="dcterms:W3CDTF">2019-01-30T13:27:07Z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